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anking" sheetId="1" state="visible" r:id="rId2"/>
    <sheet name="Edison NY Sites" sheetId="2" state="visible" r:id="rId3"/>
    <sheet name="Edison NJ &amp; Other Sites" sheetId="3" state="visible" r:id="rId4"/>
    <sheet name="cleanparking"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<sst xmlns="http://schemas.openxmlformats.org/spreadsheetml/2006/main" count="415" uniqueCount="282">
  <si>
    <t xml:space="preserve">Ranking Factors</t>
  </si>
  <si>
    <t xml:space="preserve">Weight</t>
  </si>
  <si>
    <t xml:space="preserve">409 E 110th St</t>
  </si>
  <si>
    <t xml:space="preserve">3976 10th Avenue</t>
  </si>
  <si>
    <t xml:space="preserve">15 Worth St</t>
  </si>
  <si>
    <t xml:space="preserve">451 9th Ave (Corner Lot - 36th Street</t>
  </si>
  <si>
    <t xml:space="preserve">182 Schermerhorn St</t>
  </si>
  <si>
    <t xml:space="preserve">92 Livingston St</t>
  </si>
  <si>
    <t xml:space="preserve">160 Livingston St</t>
  </si>
  <si>
    <t xml:space="preserve">272 Spring St</t>
  </si>
  <si>
    <t xml:space="preserve">332 W 44th St</t>
  </si>
  <si>
    <t xml:space="preserve">174 Centre St</t>
  </si>
  <si>
    <t xml:space="preserve">167 Essex St</t>
  </si>
  <si>
    <t xml:space="preserve">167 Front St</t>
  </si>
  <si>
    <t xml:space="preserve">161 10th Ave</t>
  </si>
  <si>
    <t xml:space="preserve">307 W 44th St</t>
  </si>
  <si>
    <t xml:space="preserve">375 Lafayette St</t>
  </si>
  <si>
    <t xml:space="preserve">Zoning</t>
  </si>
  <si>
    <t xml:space="preserve">Lot Type (Corner 1, Through 2, Interior 3)</t>
  </si>
  <si>
    <t xml:space="preserve">Lot Size</t>
  </si>
  <si>
    <t xml:space="preserve">Headroom</t>
  </si>
  <si>
    <t xml:space="preserve">Proximity to Substation</t>
  </si>
  <si>
    <t xml:space="preserve">Outage Patterns</t>
  </si>
  <si>
    <t xml:space="preserve">Tier II History</t>
  </si>
  <si>
    <t xml:space="preserve">Environmental Justice</t>
  </si>
  <si>
    <t xml:space="preserve">Low Income</t>
  </si>
  <si>
    <t xml:space="preserve">Proximity to Peaker or Power Plants</t>
  </si>
  <si>
    <t xml:space="preserve">ULURP Desirability</t>
  </si>
  <si>
    <t xml:space="preserve">Neighboring Use</t>
  </si>
  <si>
    <t xml:space="preserve">Site Size</t>
  </si>
  <si>
    <t xml:space="preserve">_</t>
  </si>
  <si>
    <t xml:space="preserve">Possibly Pluto</t>
  </si>
  <si>
    <t xml:space="preserve">Karsten</t>
  </si>
  <si>
    <t xml:space="preserve">Edison Properties Parking - Manhattan &amp; Brooklyn</t>
  </si>
  <si>
    <t xml:space="preserve">Borough</t>
  </si>
  <si>
    <t xml:space="preserve">Neighborhood</t>
  </si>
  <si>
    <t xml:space="preserve">Address</t>
  </si>
  <si>
    <t xml:space="preserve">Map Links</t>
  </si>
  <si>
    <t xml:space="preserve">Gooogle View</t>
  </si>
  <si>
    <t xml:space="preserve"># of Lots</t>
  </si>
  <si>
    <t xml:space="preserve">BBL's Associated</t>
  </si>
  <si>
    <t xml:space="preserve">Lot Size (sf)</t>
  </si>
  <si>
    <t xml:space="preserve">Res. FAR</t>
  </si>
  <si>
    <t xml:space="preserve">Com. FAR</t>
  </si>
  <si>
    <t xml:space="preserve">M FAR</t>
  </si>
  <si>
    <t xml:space="preserve">Special District FAR</t>
  </si>
  <si>
    <t xml:space="preserve">CF FAR</t>
  </si>
  <si>
    <t xml:space="preserve">Built FAR</t>
  </si>
  <si>
    <t xml:space="preserve">Special District Name</t>
  </si>
  <si>
    <t xml:space="preserve">MGN Dev Potential</t>
  </si>
  <si>
    <t xml:space="preserve">Dev. Potential</t>
  </si>
  <si>
    <t xml:space="preserve">Dev w/ Bonus</t>
  </si>
  <si>
    <t xml:space="preserve">Lot Type</t>
  </si>
  <si>
    <t xml:space="preserve">Utility District</t>
  </si>
  <si>
    <t xml:space="preserve">Network Headroom (MW)</t>
  </si>
  <si>
    <t xml:space="preserve">Tier II</t>
  </si>
  <si>
    <t xml:space="preserve">Proximity to Substation (ft)</t>
  </si>
  <si>
    <t xml:space="preserve">Mesh Network</t>
  </si>
  <si>
    <t xml:space="preserve">Outages</t>
  </si>
  <si>
    <t xml:space="preserve">MGN Pros: </t>
  </si>
  <si>
    <t xml:space="preserve">MGN Cons: </t>
  </si>
  <si>
    <t xml:space="preserve">MAG Comments</t>
  </si>
  <si>
    <t xml:space="preserve">Yes or No</t>
  </si>
  <si>
    <t xml:space="preserve">Scale 1-10</t>
  </si>
  <si>
    <t xml:space="preserve">Scale Low, Med High</t>
  </si>
  <si>
    <t xml:space="preserve">Most Opportunistic ESS Sites</t>
  </si>
  <si>
    <t xml:space="preserve">Manhattan</t>
  </si>
  <si>
    <t xml:space="preserve">East Harlem</t>
  </si>
  <si>
    <t xml:space="preserve">http://terramgn.terragis.net/ol6/mgn_ny_map/?bookmark=ahzy3txs</t>
  </si>
  <si>
    <t xml:space="preserve">https://www.google.com/maps/@40.7928851,-73.936264,114a,35y,236.85h,49.94t/data=!3m1!1e3</t>
  </si>
  <si>
    <t xml:space="preserve">M1-4</t>
  </si>
  <si>
    <t xml:space="preserve">Corner</t>
  </si>
  <si>
    <t xml:space="preserve">Commercial - Manhattan Mini Storage. </t>
  </si>
  <si>
    <t xml:space="preserve">Triboro</t>
  </si>
  <si>
    <t xml:space="preserve">Low FAR M Zone, part of a complete block. Approved building envelope of 6.5 for CF, suggest a ULURP with ESS to justify. No IBZ, there is precedent rezoning to Residential. Corner Lot, should be less rear yard requirement. Environmental Justice Community. </t>
  </si>
  <si>
    <t xml:space="preserve">Weaker Mesh Network in this area. Apparent Easement on the lot. Unclear about remaining air rights, contiguous facility has 11.2 Built FAR. </t>
  </si>
  <si>
    <t xml:space="preserve">Manufacturing - office, hotel, and most retail permitted.</t>
  </si>
  <si>
    <t xml:space="preserve">Inwood</t>
  </si>
  <si>
    <t xml:space="preserve">http://terramgn.terragis.net/ol6/mgn_ny_map/?bookmark=6178jsma</t>
  </si>
  <si>
    <t xml:space="preserve">https://www.google.com/maps/@40.8679062,-73.9164383,3a,75y,329h,101.62t/data=!3m6!1e1!3m4!1sTjULCxiGVAHdpv8fFqj2gg!2e0!7i16384!8i8192</t>
  </si>
  <si>
    <t xml:space="preserve">C4-4D</t>
  </si>
  <si>
    <t xml:space="preserve">IN</t>
  </si>
  <si>
    <t xml:space="preserve">Residential</t>
  </si>
  <si>
    <t xml:space="preserve">Washington Heights</t>
  </si>
  <si>
    <t xml:space="preserve">Environmental Justice Community. Corner Lot, No Rear Yard. Precedent Context for higher building height with Manhattan Mini Storage. Transit Authority Notably there is Sanitation Department Nearby.  ESS rents are likely more attractive relative to other uses in this area. </t>
  </si>
  <si>
    <t xml:space="preserve"> Small Block coverage does not lend itself to ULURP but some precedent.</t>
  </si>
  <si>
    <t xml:space="preserve">Only Commercial</t>
  </si>
  <si>
    <t xml:space="preserve">Tribeca</t>
  </si>
  <si>
    <t xml:space="preserve">http://terramgn.terragis.net/ol6/mgn_ny_map/?bookmark=tm684yfx</t>
  </si>
  <si>
    <t xml:space="preserve">https://www.google.com/maps/@40.7193061,-74.0082284,143a,35y,156.45h,46.85t/data=!3m1!1e3</t>
  </si>
  <si>
    <t xml:space="preserve">C6/2A / res equiv R8A</t>
  </si>
  <si>
    <t xml:space="preserve">TMU</t>
  </si>
  <si>
    <t xml:space="preserve">Canal</t>
  </si>
  <si>
    <t xml:space="preserve">Very close proximity to the substation.  5MW facility. </t>
  </si>
  <si>
    <t xml:space="preserve">7.2 res FAR with IH. Tribeca mixed use district</t>
  </si>
  <si>
    <t xml:space="preserve">Properties with plenty of FAR - Push FAR to one side and put ESS on the ground or below the low-rise terrace, look for rear-yard and setback waivers in these districts</t>
  </si>
  <si>
    <t xml:space="preserve">Hudson Yards</t>
  </si>
  <si>
    <t xml:space="preserve">http://terramgn.terragis.net/ol6/mgn_ny_map/?bookmark=dhbwj4hg</t>
  </si>
  <si>
    <t xml:space="preserve">https://www.google.com/maps/@40.7525186,-73.9945527,302a,35y,331.92h,44.73t/data=!3m1!1e3</t>
  </si>
  <si>
    <t xml:space="preserve">C1 / 7A</t>
  </si>
  <si>
    <t xml:space="preserve">N/A</t>
  </si>
  <si>
    <t xml:space="preserve">HY </t>
  </si>
  <si>
    <t xml:space="preserve">Corner (3 street lines)</t>
  </si>
  <si>
    <t xml:space="preserve">Mixed Residential and Commercial</t>
  </si>
  <si>
    <t xml:space="preserve">Pennsylvania</t>
  </si>
  <si>
    <t xml:space="preserve">No density need at 10FAR for HY District. 
Could ULURP from C --&gt; R. Integrated EV Car and Truck Charging Facility can be considered due to proximity to Lincoln Tunnel.  </t>
  </si>
  <si>
    <t xml:space="preserve">Hudson Yards District - 10 base FAR for commercial ONLY + 3 HY District Improvement Bonus can be purchased for $133/ZSF.</t>
  </si>
  <si>
    <t xml:space="preserve">Brooklyn</t>
  </si>
  <si>
    <t xml:space="preserve">Downtown Brooklyn</t>
  </si>
  <si>
    <t xml:space="preserve">http://terramgn.terragis.net/ol6/mgn_ny_map/?bookmark=mppu7997</t>
  </si>
  <si>
    <t xml:space="preserve">https://www.google.com/maps/place/180+Schermerhorn+St,+Brooklyn,+NY+11201/@40.6870538,-73.9867136,294a,35y,349.88h,41.94t/data=!3m1!1e3!4m6!3m5!1s0x89c25a4c491366b3:0x8cd0d3db5a033dd5!8m2!3d40.6893229!4d-73.9871465!16s%2Fg%2F11hbsyz26r</t>
  </si>
  <si>
    <t xml:space="preserve">C6-1 / res equiv R7-2</t>
  </si>
  <si>
    <t xml:space="preserve">DB</t>
  </si>
  <si>
    <t xml:space="preserve">Borough Hall</t>
  </si>
  <si>
    <t xml:space="preserve">Corner Lot, Large Lot, Tier II Network. </t>
  </si>
  <si>
    <t xml:space="preserve">Downtown Brooklyn district</t>
  </si>
  <si>
    <t xml:space="preserve">http://terramgn.terragis.net/ol6/mgn_ny_map/?bookmark=pr9fcj4a</t>
  </si>
  <si>
    <t xml:space="preserve">https://www.google.com/maps/@40.6898325,-73.9905894,183a,35y,16.28h,33.23t/data=!3m1!1e3</t>
  </si>
  <si>
    <t xml:space="preserve">C6-2A/C5-4 / res equiv R8A/R10</t>
  </si>
  <si>
    <t xml:space="preserve">6.02 / 10</t>
  </si>
  <si>
    <t xml:space="preserve">6 / 10</t>
  </si>
  <si>
    <t xml:space="preserve">Interior</t>
  </si>
  <si>
    <t xml:space="preserve">Potential low side and high side of the property. ESS can go on a low roof below terrace space (same as Avenue D.)</t>
  </si>
  <si>
    <t xml:space="preserve">Overlaps two districts. Downtown Brooklyn district.  Next to 110 Livingston- did Edison sell air-rights?</t>
  </si>
  <si>
    <t xml:space="preserve">http://terramgn.terragis.net/ol6/mgn_ny_map/?bookmark=9p6xspw6</t>
  </si>
  <si>
    <t xml:space="preserve">https://www.google.com/maps/@40.6912121,-73.9880441,81a,35y,162.3h,56.4t/data=!3m1!1e3</t>
  </si>
  <si>
    <t xml:space="preserve">C6-4</t>
  </si>
  <si>
    <t xml:space="preserve">Commercial Manhattan Mini Storage</t>
  </si>
  <si>
    <t xml:space="preserve">Push FAR over to one side and should be enough for an ESS. </t>
  </si>
  <si>
    <t xml:space="preserve">Potential 15 FAR with public plaza/IH. Downtown Brooklyn district</t>
  </si>
  <si>
    <t xml:space="preserve">SoHo</t>
  </si>
  <si>
    <t xml:space="preserve">http://terramgn.terragis.net/ol6/mgn_ny_map/?bookmark=2kjzbr6u</t>
  </si>
  <si>
    <t xml:space="preserve">https://www.google.com/maps/@40.7251814,-74.008495,110a,35y,81.56h,56.16t/data=!3m1!1e3</t>
  </si>
  <si>
    <t xml:space="preserve">M1-6</t>
  </si>
  <si>
    <t xml:space="preserve">HSQ</t>
  </si>
  <si>
    <t xml:space="preserve">Through (irregular)</t>
  </si>
  <si>
    <t xml:space="preserve">Manhattan Mini Storage</t>
  </si>
  <si>
    <t xml:space="preserve">Could try for a C--&gt;R ULURP and upzoning with setback waivers, however small lot.  </t>
  </si>
  <si>
    <t xml:space="preserve">Non-rectilinear (see 3 below). 12 FAR with public plaza bonus. Office, hotel and most retail permitted.</t>
  </si>
  <si>
    <t xml:space="preserve">Times Square</t>
  </si>
  <si>
    <t xml:space="preserve">http://terramgn.terragis.net/ol6/mgn_ny_map/?bookmark=sf7rf497</t>
  </si>
  <si>
    <t xml:space="preserve">https://www.google.com/maps/@40.7600865,-73.9905692,93a,35y,185.71h,51.65t/data=!3m1!1e3</t>
  </si>
  <si>
    <t xml:space="preserve">C6-2 / res equiv R8</t>
  </si>
  <si>
    <t xml:space="preserve">Columbus Circle </t>
  </si>
  <si>
    <t xml:space="preserve">Through Lot, would likely have to rezone the entire block.</t>
  </si>
  <si>
    <t xml:space="preserve">Non-rectilinear &amp; Special Clinton District (See 1 below).
7.2 FAR with IH</t>
  </si>
  <si>
    <t xml:space="preserve">Need More Information </t>
  </si>
  <si>
    <t xml:space="preserve">Chinatown</t>
  </si>
  <si>
    <t xml:space="preserve">http://terramgn.terragis.net/ol6/mgn_ny_map/?bookmark=tbrxwrc4</t>
  </si>
  <si>
    <t xml:space="preserve">https://www.google.com/maps/@40.7192737,-73.999631,147a,35y,170.79h,34.27t/data=!3m1!1e3</t>
  </si>
  <si>
    <t xml:space="preserve">1002070005, 1002070006, 1002070007, 1002070008, 1002070010</t>
  </si>
  <si>
    <t xml:space="preserve">M1-5B</t>
  </si>
  <si>
    <t xml:space="preserve">Corner (irregular)</t>
  </si>
  <si>
    <t xml:space="preserve">Mixed Use</t>
  </si>
  <si>
    <t xml:space="preserve">Cooper Square</t>
  </si>
  <si>
    <t xml:space="preserve">Data Discrepancy here. I calculate 13,244 sq. ft. on 5 lots. </t>
  </si>
  <si>
    <t xml:space="preserve">4 lots that appear to have one owner (added total sf - see 5 below). Office, hotel and most retail permitted.</t>
  </si>
  <si>
    <t xml:space="preserve">East Village</t>
  </si>
  <si>
    <t xml:space="preserve">http://terramgn.terragis.net/ol6/mgn_ny_map/?bookmark=nqxqnqd9</t>
  </si>
  <si>
    <t xml:space="preserve">https://www.google.com/maps/@40.7200628,-73.9863218,127a,35y,349.12h,62.76t/data=!3m1!1e3</t>
  </si>
  <si>
    <t xml:space="preserve">C4-4A / res equiv R7A</t>
  </si>
  <si>
    <t xml:space="preserve">8.04 Built FAR. Did edison sell air rights? GooEdisond concept for ULURP but small available footprint. Med-Low Ranking. </t>
  </si>
  <si>
    <t xml:space="preserve">Believe parking lot is a part of existing building (See 4
below) so I imagine buildable is well below 100k. 4.6 res FAR with IH.  Approximate existing parking area 12,000 SF</t>
  </si>
  <si>
    <t xml:space="preserve">Small Lots - ESS Game Plan TBD</t>
  </si>
  <si>
    <t xml:space="preserve">Financial District</t>
  </si>
  <si>
    <t xml:space="preserve">http://terramgn.terragis.net/ol6/mgn_ny_map/?bookmark=9newsh9r</t>
  </si>
  <si>
    <t xml:space="preserve">https://www.google.com/maps/@40.7061575,-74.0024653,147a,35y,275.62h,57.15t/data=!3m1!1e3</t>
  </si>
  <si>
    <t xml:space="preserve">1000720115, 1000720019, 1000720020</t>
  </si>
  <si>
    <t xml:space="preserve">C5-3 / res equiv R10</t>
  </si>
  <si>
    <t xml:space="preserve">LM</t>
  </si>
  <si>
    <t xml:space="preserve">Fulton</t>
  </si>
  <si>
    <t xml:space="preserve">Interesting if we want to increase R FAR to match C FAR at 15. Q: Where are we placing the batteries? </t>
  </si>
  <si>
    <t xml:space="preserve">Lot to Small, with already high FAR. </t>
  </si>
  <si>
    <t xml:space="preserve">3 lots that appear to have one owner (added total sf - see 6 below)</t>
  </si>
  <si>
    <t xml:space="preserve">Chelsea</t>
  </si>
  <si>
    <t xml:space="preserve">http://terramgn.terragis.net/ol6/mgn_ny_map/?bookmark=xzzbzh8z</t>
  </si>
  <si>
    <t xml:space="preserve">https://www.google.com/maps/@40.7457009,-74.0052347,45a,35y,284.44h,57.65t/data=!3m1!1e3</t>
  </si>
  <si>
    <t xml:space="preserve">1006910033, 1006910035</t>
  </si>
  <si>
    <t xml:space="preserve">Mechanical Void potential. </t>
  </si>
  <si>
    <t xml:space="preserve">Small Lot, High FAR</t>
  </si>
  <si>
    <t xml:space="preserve">2 lots that appear to have one owner (added total sf - see 2 below). In Special W. Chelsea District</t>
  </si>
  <si>
    <t xml:space="preserve">http://terramgn.terragis.net/ol6/mgn_ny_map/?bookmark=y6edzp47</t>
  </si>
  <si>
    <t xml:space="preserve">https://www.google.com/maps/@40.7587704,-73.9893998,3a,75y,15.13h,97.94t/data=!3m6!1e1!3m4!1sPKv9BRfO7B4EO0dadhpbbA!2e0!7i16384!8i8192</t>
  </si>
  <si>
    <t xml:space="preserve">C6-4/C6-2 / res equiv R8/R10</t>
  </si>
  <si>
    <t xml:space="preserve">Commercial</t>
  </si>
  <si>
    <t xml:space="preserve">Columbus Circle</t>
  </si>
  <si>
    <t xml:space="preserve">Bonus for public plazas in Midtown District. Overlaps 2 districts. 7.2 / 12 res FAR with IH</t>
  </si>
  <si>
    <t xml:space="preserve">NoHo</t>
  </si>
  <si>
    <t xml:space="preserve">http://terramgn.terragis.net/ol6/mgn_ny_map/?bookmark=n2d6m4vh</t>
  </si>
  <si>
    <t xml:space="preserve">https://www.google.com/maps/@?api=1&amp;map_action=pano&amp;viewpoint=40.7272955,-73.993163</t>
  </si>
  <si>
    <t xml:space="preserve">Mixed Commerical and Residential</t>
  </si>
  <si>
    <t xml:space="preserve">Joint living/working quarters for artists allowed. Office, hotel, and most retail permitted.</t>
  </si>
  <si>
    <t xml:space="preserve">Edison Properties Parking - Jersey City &amp; Newark</t>
  </si>
  <si>
    <t xml:space="preserve">Lot Size
(sf)</t>
  </si>
  <si>
    <t xml:space="preserve">Zoning*</t>
  </si>
  <si>
    <t xml:space="preserve">Res.</t>
  </si>
  <si>
    <t xml:space="preserve">Com.</t>
  </si>
  <si>
    <t xml:space="preserve">Mfg.</t>
  </si>
  <si>
    <t xml:space="preserve">Dev.
Potential</t>
  </si>
  <si>
    <t xml:space="preserve">Comments</t>
  </si>
  <si>
    <t xml:space="preserve">Jersey City</t>
  </si>
  <si>
    <t xml:space="preserve">Paulus Hook</t>
  </si>
  <si>
    <t xml:space="preserve">155 Montgomery St</t>
  </si>
  <si>
    <t xml:space="preserve">RDV</t>
  </si>
  <si>
    <t xml:space="preserve">Allowed</t>
  </si>
  <si>
    <t xml:space="preserve">Large resi towers neighboring, most likely could do similar</t>
  </si>
  <si>
    <t xml:space="preserve">Part of Gregory Park Redevelopment Plan. Per Jersey City Master Plan: "This is an older redevelopment area. It has been redeveloped with high rise residential units constructed in the "Towers in the Park" form. This area has the potential for  further redevelopment on the large existing surface parking lots and along the Montgomery Street frontages. Frontage development with attached housing could reduce the perception of “emptiness” along the street."</t>
  </si>
  <si>
    <t xml:space="preserve">Newark</t>
  </si>
  <si>
    <t xml:space="preserve">Penn Station</t>
  </si>
  <si>
    <t xml:space="preserve">160 Edison Pl</t>
  </si>
  <si>
    <t xml:space="preserve">MX-2</t>
  </si>
  <si>
    <t xml:space="preserve">Light Industrial</t>
  </si>
  <si>
    <t xml:space="preserve">4 stories</t>
  </si>
  <si>
    <t xml:space="preserve">This was in MX-3 zone but this upzoning was overturned in late 2018 and is still being debated.</t>
  </si>
  <si>
    <t xml:space="preserve">386 Market St</t>
  </si>
  <si>
    <t xml:space="preserve">10 stories</t>
  </si>
  <si>
    <t xml:space="preserve">Part of the Newark Waterfront Redevelopment Plan from 2013. Requires riverfront parralel access. MX-2 zone.</t>
  </si>
  <si>
    <t xml:space="preserve">50 Commercial St</t>
  </si>
  <si>
    <t xml:space="preserve">Part of the Newark Waterfront Redevelopment Plan from 2013. Requires riverfront parralel access. Listed as MX-3 zone but per overturn, most likely is now MX-2. If MX-3 is allowed, can
develop up to 30 stories.</t>
  </si>
  <si>
    <t xml:space="preserve">752 McCarter Hwy</t>
  </si>
  <si>
    <t xml:space="preserve">&gt;1.3MM sf (see 1 below)</t>
  </si>
  <si>
    <t xml:space="preserve">Part of the 2004 Newark Downtown Core Redevelopment Plan. Per google earth, appears that the construction transforming this lot into a park is underway. Zoned for commercial/res with
retail frontage (see 1 below)</t>
  </si>
  <si>
    <t xml:space="preserve">97 Lafayette Street</t>
  </si>
  <si>
    <t xml:space="preserve">&gt;770K sf (see 1 below)</t>
  </si>
  <si>
    <t xml:space="preserve">Part of the 2004 Newark Downtown Core Redevelopment Plan.
Planned for commercial/residential (see 1 below).</t>
  </si>
  <si>
    <t xml:space="preserve">Prudential Center</t>
  </si>
  <si>
    <t xml:space="preserve">81 Edison Pl</t>
  </si>
  <si>
    <t xml:space="preserve">60/300 ft max height</t>
  </si>
  <si>
    <t xml:space="preserve">Partially existing parking structure (see 2 below - this either belongs to 81 Edison or 246 Market). K &amp; L have maximum heights of 60 &amp; 300 ft respectively (see 1 below)</t>
  </si>
  <si>
    <t xml:space="preserve">246 Market St</t>
  </si>
  <si>
    <t xml:space="preserve">200 ft max height</t>
  </si>
  <si>
    <t xml:space="preserve">Part of the 2004 Newark Downtown Core Redevelopment Plan. Planned for hotel (see 1 below).</t>
  </si>
  <si>
    <t xml:space="preserve">CBD</t>
  </si>
  <si>
    <t xml:space="preserve">14 Central Ave</t>
  </si>
  <si>
    <t xml:space="preserve">Ground floor retail</t>
  </si>
  <si>
    <t xml:space="preserve">8 stories +</t>
  </si>
  <si>
    <t xml:space="preserve">Part of 2008 Broad Street Station Redevelopment Plan. In highest density part of plan &amp; proposed for high density mixed use housing (see 3 below). Military Park Commons Historic
District.</t>
  </si>
  <si>
    <t xml:space="preserve">42 Central Ave</t>
  </si>
  <si>
    <t xml:space="preserve">Part of 2008 Broad Street Station Redevelopment Plan. In highest density part of plan &amp; proposed for  high density mixed use housing (see 3 below). James Street Historic District.</t>
  </si>
  <si>
    <t xml:space="preserve">30 Bank St</t>
  </si>
  <si>
    <t xml:space="preserve">No restriction per dev plan but
potentially due to historic zone</t>
  </si>
  <si>
    <t xml:space="preserve">Part of Living Downtown Redevelopment Plan. Four Corners
Historic District.</t>
  </si>
  <si>
    <t xml:space="preserve">83 Academy St</t>
  </si>
  <si>
    <t xml:space="preserve">No height restriction per dev
plan</t>
  </si>
  <si>
    <t xml:space="preserve">Part of Living Downtown Redevelopment Plan.</t>
  </si>
  <si>
    <t xml:space="preserve">17 Clinton St</t>
  </si>
  <si>
    <t xml:space="preserve">Part of Living Downtown Redevelopment Plan. Falls in Four
Corners Historic District</t>
  </si>
  <si>
    <t xml:space="preserve">1160 Raymond Blvd</t>
  </si>
  <si>
    <t xml:space="preserve">TBD</t>
  </si>
  <si>
    <t xml:space="preserve">Partial building, partial parking structure (see 4 below). May not have any more development rights? Also is part of Arts &amp; Educational Center Urban Renewal Plan per below map (see 5 below) but plan not found online - borders the Living Downtown Redevelopment Plan area. Edison purchased from Lincoln Equities for $7.25MM in July 2018.</t>
  </si>
  <si>
    <t xml:space="preserve">borough</t>
  </si>
  <si>
    <t xml:space="preserve">class</t>
  </si>
  <si>
    <t xml:space="preserve">neighborhood</t>
  </si>
  <si>
    <t xml:space="preserve">address</t>
  </si>
  <si>
    <t xml:space="preserve">map_links</t>
  </si>
  <si>
    <t xml:space="preserve">google_view</t>
  </si>
  <si>
    <t xml:space="preserve">num_lots</t>
  </si>
  <si>
    <t xml:space="preserve">bbl_associated</t>
  </si>
  <si>
    <t xml:space="preserve">lot_size_sf </t>
  </si>
  <si>
    <t xml:space="preserve">zoning</t>
  </si>
  <si>
    <t xml:space="preserve">res_far</t>
  </si>
  <si>
    <t xml:space="preserve">com_far</t>
  </si>
  <si>
    <t xml:space="preserve">m_far</t>
  </si>
  <si>
    <t xml:space="preserve">special_district_far</t>
  </si>
  <si>
    <t xml:space="preserve">cf_far</t>
  </si>
  <si>
    <t xml:space="preserve">built_far</t>
  </si>
  <si>
    <t xml:space="preserve">special_district_name</t>
  </si>
  <si>
    <t xml:space="preserve">mgn_dev_potential</t>
  </si>
  <si>
    <t xml:space="preserve">dev_potential</t>
  </si>
  <si>
    <t xml:space="preserve">dev_w_bonus</t>
  </si>
  <si>
    <t xml:space="preserve">lot_type</t>
  </si>
  <si>
    <t xml:space="preserve">neighboring_use</t>
  </si>
  <si>
    <t xml:space="preserve">utility_district</t>
  </si>
  <si>
    <t xml:space="preserve">network_headroom_mw</t>
  </si>
  <si>
    <t xml:space="preserve">Tier_2</t>
  </si>
  <si>
    <t xml:space="preserve">proximity_to_substation_ft</t>
  </si>
  <si>
    <t xml:space="preserve">environmental_justice</t>
  </si>
  <si>
    <t xml:space="preserve">mesh_network</t>
  </si>
  <si>
    <t xml:space="preserve">outages</t>
  </si>
  <si>
    <t xml:space="preserve">mgn_pros</t>
  </si>
  <si>
    <t xml:space="preserve">mgn_cons_</t>
  </si>
  <si>
    <t xml:space="preserve">mag_comments</t>
  </si>
</sst>
</file>

<file path=xl/styles.xml><?xml version="1.0" encoding="utf-8"?>
<styleSheet xmlns="http://schemas.openxmlformats.org/spreadsheetml/2006/main">
  <numFmts count="10">
    <numFmt numFmtId="164" formatCode="General"/>
    <numFmt numFmtId="165" formatCode="0%"/>
    <numFmt numFmtId="166" formatCode="#,##0"/>
    <numFmt numFmtId="167" formatCode="0"/>
    <numFmt numFmtId="168" formatCode="0.00"/>
    <numFmt numFmtId="169" formatCode="_(* #,##0.00_);_(* \(#,##0.00\);_(* \-??_);_(@_)"/>
    <numFmt numFmtId="170" formatCode="&quot;Yes&quot;;&quot;ERROR&quot;;&quot;No&quot;;&quot;ERROR&quot;"/>
    <numFmt numFmtId="171" formatCode="0.0"/>
    <numFmt numFmtId="172" formatCode="#,##0;[RED]#,##0"/>
    <numFmt numFmtId="173" formatCode="General"/>
  </numFmts>
  <fonts count="21">
    <font>
      <sz val="10"/>
      <color rgb="FF000000"/>
      <name val="Times New Roman"/>
      <family val="0"/>
      <charset val="204"/>
    </font>
    <font>
      <sz val="10"/>
      <name val="Arial"/>
      <family val="0"/>
    </font>
    <font>
      <sz val="10"/>
      <name val="Arial"/>
      <family val="0"/>
    </font>
    <font>
      <sz val="10"/>
      <name val="Arial"/>
      <family val="0"/>
    </font>
    <font>
      <sz val="10"/>
      <color rgb="FF000000"/>
      <name val="Times New Roman"/>
      <family val="1"/>
      <charset val="1"/>
    </font>
    <font>
      <sz val="10"/>
      <name val="Times New Roman"/>
      <family val="1"/>
      <charset val="1"/>
    </font>
    <font>
      <b val="true"/>
      <sz val="10"/>
      <color rgb="FF000000"/>
      <name val="Calibri"/>
      <family val="2"/>
      <charset val="1"/>
    </font>
    <font>
      <b val="true"/>
      <sz val="10"/>
      <color rgb="FFFFFFFF"/>
      <name val="Times New Roman"/>
      <family val="1"/>
      <charset val="1"/>
    </font>
    <font>
      <b val="true"/>
      <sz val="10"/>
      <name val="Times New Roman"/>
      <family val="1"/>
      <charset val="1"/>
    </font>
    <font>
      <b val="true"/>
      <sz val="11"/>
      <name val="Times New Roman"/>
      <family val="1"/>
      <charset val="1"/>
    </font>
    <font>
      <u val="single"/>
      <sz val="10"/>
      <color rgb="FF0000FF"/>
      <name val="Times New Roman"/>
      <family val="1"/>
      <charset val="1"/>
    </font>
    <font>
      <sz val="9"/>
      <name val="Times New Roman"/>
      <family val="1"/>
      <charset val="1"/>
    </font>
    <font>
      <sz val="10"/>
      <color rgb="FF333333"/>
      <name val="Times New Roman"/>
      <family val="1"/>
      <charset val="1"/>
    </font>
    <font>
      <sz val="10"/>
      <color rgb="FFFF0000"/>
      <name val="Times New Roman"/>
      <family val="1"/>
      <charset val="1"/>
    </font>
    <font>
      <b val="true"/>
      <sz val="11"/>
      <color rgb="FF000000"/>
      <name val="Times New Roman"/>
      <family val="1"/>
      <charset val="1"/>
    </font>
    <font>
      <sz val="10"/>
      <color rgb="FF000000"/>
      <name val="Calibri"/>
      <family val="2"/>
      <charset val="1"/>
    </font>
    <font>
      <b val="true"/>
      <sz val="7"/>
      <color rgb="FFFFFFFF"/>
      <name val="Times New Roman"/>
      <family val="1"/>
      <charset val="1"/>
    </font>
    <font>
      <b val="true"/>
      <sz val="7"/>
      <name val="Times New Roman"/>
      <family val="1"/>
      <charset val="1"/>
    </font>
    <font>
      <sz val="7"/>
      <name val="Times New Roman"/>
      <family val="1"/>
      <charset val="1"/>
    </font>
    <font>
      <sz val="10"/>
      <name val="Times New Roman"/>
      <family val="0"/>
      <charset val="204"/>
    </font>
    <font>
      <sz val="10"/>
      <name val="Times New Roman"/>
      <family val="0"/>
      <charset val="1"/>
    </font>
  </fonts>
  <fills count="6">
    <fill>
      <patternFill patternType="none"/>
    </fill>
    <fill>
      <patternFill patternType="gray125"/>
    </fill>
    <fill>
      <patternFill patternType="solid">
        <fgColor rgb="FFFFFF00"/>
        <bgColor rgb="FFFFFF00"/>
      </patternFill>
    </fill>
    <fill>
      <patternFill patternType="solid">
        <fgColor rgb="FF000000"/>
        <bgColor rgb="FF003300"/>
      </patternFill>
    </fill>
    <fill>
      <patternFill patternType="solid">
        <fgColor rgb="FFC3D69B"/>
        <bgColor rgb="FFE2EFDA"/>
      </patternFill>
    </fill>
    <fill>
      <patternFill patternType="solid">
        <fgColor rgb="FFE2EFDA"/>
        <bgColor rgb="FFFFFFCC"/>
      </patternFill>
    </fill>
  </fills>
  <borders count="16">
    <border diagonalUp="false" diagonalDown="false">
      <left/>
      <right/>
      <top/>
      <bottom/>
      <diagonal/>
    </border>
    <border diagonalUp="false" diagonalDown="false">
      <left/>
      <right/>
      <top/>
      <bottom style="thin"/>
      <diagonal/>
    </border>
    <border diagonalUp="false" diagonalDown="false">
      <left style="thin"/>
      <right/>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cellStyleXfs>
  <cellXfs count="1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0" fillId="0" borderId="1" xfId="0" applyFont="false" applyBorder="true" applyAlignment="true" applyProtection="false">
      <alignment horizontal="left" vertical="top"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5" fontId="0" fillId="0" borderId="0" xfId="19" applyFont="true" applyBorder="true" applyAlignment="true" applyProtection="true">
      <alignment horizontal="left" vertical="top" textRotation="0" wrapText="false" indent="0" shrinkToFit="false"/>
      <protection locked="true" hidden="false"/>
    </xf>
    <xf numFmtId="165" fontId="0" fillId="0" borderId="1" xfId="19" applyFont="true" applyBorder="true" applyAlignment="true" applyProtection="true">
      <alignment horizontal="left" vertical="top"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7" fillId="3" borderId="2" xfId="0" applyFont="true" applyBorder="true" applyAlignment="true" applyProtection="false">
      <alignment horizontal="general" vertical="center" textRotation="0" wrapText="false" indent="0" shrinkToFit="false"/>
      <protection locked="true" hidden="false"/>
    </xf>
    <xf numFmtId="164" fontId="8" fillId="3" borderId="0" xfId="0" applyFont="true" applyBorder="false" applyAlignment="true" applyProtection="false">
      <alignment horizontal="general" vertical="center" textRotation="0" wrapText="true" indent="0" shrinkToFit="false"/>
      <protection locked="true" hidden="false"/>
    </xf>
    <xf numFmtId="164" fontId="8" fillId="2"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4" fontId="8" fillId="4" borderId="3" xfId="0" applyFont="true" applyBorder="true" applyAlignment="true" applyProtection="false">
      <alignment horizontal="left" vertical="center" textRotation="0" wrapText="true" indent="0" shrinkToFit="false"/>
      <protection locked="true" hidden="false"/>
    </xf>
    <xf numFmtId="164" fontId="8" fillId="2" borderId="3" xfId="0"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2" borderId="0"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10" fillId="0" borderId="3" xfId="20" applyFont="true" applyBorder="true" applyAlignment="true" applyProtection="true">
      <alignment horizontal="general" vertical="center" textRotation="0" wrapText="true" indent="0" shrinkToFit="false"/>
      <protection locked="true" hidden="false"/>
    </xf>
    <xf numFmtId="166" fontId="4" fillId="0" borderId="3" xfId="0" applyFont="true" applyBorder="true" applyAlignment="true" applyProtection="false">
      <alignment horizontal="left" vertical="center" textRotation="0" wrapText="false" indent="0" shrinkToFit="true"/>
      <protection locked="true" hidden="false"/>
    </xf>
    <xf numFmtId="164" fontId="5" fillId="2"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7" fontId="4" fillId="0" borderId="3" xfId="0" applyFont="true" applyBorder="true" applyAlignment="true" applyProtection="false">
      <alignment horizontal="left" vertical="center" textRotation="0" wrapText="false" indent="0" shrinkToFit="true"/>
      <protection locked="true" hidden="false"/>
    </xf>
    <xf numFmtId="168" fontId="4" fillId="0" borderId="3" xfId="0" applyFont="true" applyBorder="true" applyAlignment="true" applyProtection="false">
      <alignment horizontal="left" vertical="center" textRotation="0" wrapText="false" indent="0" shrinkToFit="true"/>
      <protection locked="true" hidden="false"/>
    </xf>
    <xf numFmtId="169" fontId="4" fillId="0" borderId="3" xfId="15" applyFont="true" applyBorder="true" applyAlignment="true" applyProtection="true">
      <alignment horizontal="left" vertical="center" textRotation="0" wrapText="true" indent="0" shrinkToFit="false"/>
      <protection locked="true" hidden="false"/>
    </xf>
    <xf numFmtId="170" fontId="4" fillId="0" borderId="3"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10" fillId="0" borderId="6" xfId="20" applyFont="true" applyBorder="true" applyAlignment="true" applyProtection="true">
      <alignment horizontal="general" vertical="center" textRotation="0" wrapText="true" indent="0" shrinkToFit="false"/>
      <protection locked="true" hidden="false"/>
    </xf>
    <xf numFmtId="164" fontId="10" fillId="0" borderId="7" xfId="2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6" fontId="4" fillId="0" borderId="5" xfId="0" applyFont="true" applyBorder="true" applyAlignment="true" applyProtection="false">
      <alignment horizontal="left" vertical="center" textRotation="0" wrapText="false" indent="0" shrinkToFit="true"/>
      <protection locked="true" hidden="false"/>
    </xf>
    <xf numFmtId="164" fontId="11" fillId="2" borderId="5"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71" fontId="4" fillId="0" borderId="5" xfId="0" applyFont="true" applyBorder="true" applyAlignment="true" applyProtection="false">
      <alignment horizontal="left" vertical="center" textRotation="0" wrapText="false" indent="0" shrinkToFit="true"/>
      <protection locked="true" hidden="false"/>
    </xf>
    <xf numFmtId="169" fontId="4" fillId="0" borderId="5" xfId="15"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9" fontId="4" fillId="0" borderId="4" xfId="15" applyFont="true" applyBorder="true" applyAlignment="true" applyProtection="true">
      <alignment horizontal="left" vertical="center" textRotation="0" wrapText="true" indent="0" shrinkToFit="false"/>
      <protection locked="true" hidden="false"/>
    </xf>
    <xf numFmtId="164" fontId="5" fillId="0" borderId="8" xfId="0" applyFont="true" applyBorder="true" applyAlignment="true" applyProtection="false">
      <alignment horizontal="general" vertical="center" textRotation="0" wrapText="true" indent="0" shrinkToFit="false"/>
      <protection locked="true" hidden="false"/>
    </xf>
    <xf numFmtId="164" fontId="10" fillId="0" borderId="9" xfId="20" applyFont="true" applyBorder="true" applyAlignment="true" applyProtection="true">
      <alignment horizontal="general" vertical="center" textRotation="0" wrapText="true" indent="0" shrinkToFit="false"/>
      <protection locked="true" hidden="false"/>
    </xf>
    <xf numFmtId="164" fontId="4" fillId="0" borderId="3" xfId="0" applyFont="true" applyBorder="true" applyAlignment="true" applyProtection="false">
      <alignment horizontal="righ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6" fontId="4" fillId="0" borderId="0" xfId="0" applyFont="true" applyBorder="true" applyAlignment="true" applyProtection="false">
      <alignment horizontal="left" vertical="center" textRotation="0" wrapText="false" indent="0" shrinkToFit="true"/>
      <protection locked="true" hidden="false"/>
    </xf>
    <xf numFmtId="164" fontId="5" fillId="2" borderId="0" xfId="0" applyFont="true" applyBorder="true" applyAlignment="true" applyProtection="false">
      <alignment horizontal="left" vertical="center" textRotation="0" wrapText="true" indent="0" shrinkToFit="false"/>
      <protection locked="true" hidden="false"/>
    </xf>
    <xf numFmtId="168" fontId="4" fillId="0" borderId="0" xfId="0" applyFont="true" applyBorder="true" applyAlignment="true" applyProtection="false">
      <alignment horizontal="left" vertical="center" textRotation="0" wrapText="false" indent="0" shrinkToFit="true"/>
      <protection locked="true" hidden="false"/>
    </xf>
    <xf numFmtId="167" fontId="4" fillId="0" borderId="0" xfId="0" applyFont="true" applyBorder="true" applyAlignment="true" applyProtection="false">
      <alignment horizontal="left" vertical="center" textRotation="0" wrapText="false" indent="0" shrinkToFit="tru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9" fontId="4" fillId="0" borderId="0" xfId="15"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false">
      <alignment horizontal="right"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true" indent="0" shrinkToFit="false"/>
      <protection locked="true" hidden="false"/>
    </xf>
    <xf numFmtId="164" fontId="10" fillId="0" borderId="9" xfId="20" applyFont="true" applyBorder="true" applyAlignment="true" applyProtection="true">
      <alignment horizontal="left" vertical="center" textRotation="0" wrapText="true" indent="0" shrinkToFit="false"/>
      <protection locked="true" hidden="false"/>
    </xf>
    <xf numFmtId="164" fontId="10" fillId="0" borderId="3" xfId="20" applyFont="true" applyBorder="true" applyAlignment="true" applyProtection="true">
      <alignment horizontal="left" vertical="center" textRotation="0"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12" fillId="0" borderId="3" xfId="0" applyFont="true" applyBorder="true" applyAlignment="true" applyProtection="false">
      <alignment horizontal="left" vertical="center" textRotation="0" wrapText="false" indent="0" shrinkToFit="false"/>
      <protection locked="true" hidden="false"/>
    </xf>
    <xf numFmtId="166" fontId="4" fillId="0" borderId="9" xfId="0" applyFont="true" applyBorder="true" applyAlignment="true" applyProtection="false">
      <alignment horizontal="left" vertical="center" textRotation="0" wrapText="false" indent="0" shrinkToFit="true"/>
      <protection locked="true" hidden="false"/>
    </xf>
    <xf numFmtId="166" fontId="4" fillId="0" borderId="10" xfId="0" applyFont="true" applyBorder="true" applyAlignment="true" applyProtection="false">
      <alignment horizontal="left" vertical="center" textRotation="0" wrapText="false" indent="0" shrinkToFit="true"/>
      <protection locked="true" hidden="false"/>
    </xf>
    <xf numFmtId="164" fontId="5" fillId="2" borderId="8" xfId="0" applyFont="true" applyBorder="true" applyAlignment="true" applyProtection="false">
      <alignment horizontal="left" vertical="center" textRotation="0" wrapText="true" indent="0" shrinkToFit="false"/>
      <protection locked="true" hidden="false"/>
    </xf>
    <xf numFmtId="166" fontId="4" fillId="0" borderId="8" xfId="0" applyFont="true" applyBorder="true" applyAlignment="true" applyProtection="false">
      <alignment horizontal="left" vertical="center" textRotation="0" wrapText="false" indent="0" shrinkToFit="true"/>
      <protection locked="true" hidden="false"/>
    </xf>
    <xf numFmtId="164" fontId="4" fillId="0" borderId="3" xfId="0" applyFont="true" applyBorder="true" applyAlignment="true" applyProtection="false">
      <alignment horizontal="left" vertical="center" textRotation="0" wrapText="true" indent="0" shrinkToFit="true"/>
      <protection locked="true" hidden="false"/>
    </xf>
    <xf numFmtId="166" fontId="4" fillId="0" borderId="11" xfId="0" applyFont="true" applyBorder="true" applyAlignment="true" applyProtection="false">
      <alignment horizontal="left" vertical="center" textRotation="0" wrapText="false" indent="0" shrinkToFit="tru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13" fillId="0" borderId="3"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10" fillId="0" borderId="0" xfId="20" applyFont="false" applyBorder="true" applyAlignment="true" applyProtection="tru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6" fontId="4" fillId="0" borderId="0" xfId="0" applyFont="true" applyBorder="false" applyAlignment="true" applyProtection="false">
      <alignment horizontal="left" vertical="center" textRotation="0" wrapText="false" indent="0" shrinkToFit="true"/>
      <protection locked="true" hidden="false"/>
    </xf>
    <xf numFmtId="164" fontId="5" fillId="2" borderId="0" xfId="0" applyFont="true" applyBorder="false" applyAlignment="true" applyProtection="false">
      <alignment horizontal="left" vertical="center" textRotation="0" wrapText="true" indent="0" shrinkToFit="false"/>
      <protection locked="true" hidden="false"/>
    </xf>
    <xf numFmtId="168" fontId="4" fillId="0" borderId="0" xfId="0" applyFont="true" applyBorder="false" applyAlignment="true" applyProtection="false">
      <alignment horizontal="left" vertical="center" textRotation="0" wrapText="false" indent="0" shrinkToFit="true"/>
      <protection locked="true" hidden="false"/>
    </xf>
    <xf numFmtId="167" fontId="4" fillId="0" borderId="0" xfId="0" applyFont="true" applyBorder="false" applyAlignment="true" applyProtection="false">
      <alignment horizontal="left" vertical="center" textRotation="0" wrapText="false" indent="0" shrinkToFit="tru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true" indent="0" shrinkToFit="false"/>
      <protection locked="true" hidden="false"/>
    </xf>
    <xf numFmtId="172" fontId="13" fillId="0" borderId="3" xfId="0" applyFont="true" applyBorder="true" applyAlignment="true" applyProtection="false">
      <alignment horizontal="left" vertical="center" textRotation="0" wrapText="false" indent="0" shrinkToFit="true"/>
      <protection locked="true" hidden="false"/>
    </xf>
    <xf numFmtId="172" fontId="13" fillId="0" borderId="8" xfId="0" applyFont="true" applyBorder="true" applyAlignment="true" applyProtection="false">
      <alignment horizontal="left" vertical="center" textRotation="0" wrapText="false" indent="0" shrinkToFit="tru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0" fillId="0" borderId="12" xfId="20" applyFont="true" applyBorder="true" applyAlignment="true" applyProtection="true">
      <alignment horizontal="general" vertical="center" textRotation="0" wrapText="true" indent="0" shrinkToFit="false"/>
      <protection locked="true" hidden="false"/>
    </xf>
    <xf numFmtId="164" fontId="5" fillId="0" borderId="11" xfId="0" applyFont="true" applyBorder="true" applyAlignment="true" applyProtection="false">
      <alignment horizontal="left" vertical="center" textRotation="0" wrapText="true" indent="0" shrinkToFit="false"/>
      <protection locked="true" hidden="false"/>
    </xf>
    <xf numFmtId="164" fontId="5" fillId="0" borderId="11" xfId="0" applyFont="true" applyBorder="true" applyAlignment="true" applyProtection="false">
      <alignment horizontal="general" vertical="center" textRotation="0" wrapText="true" indent="0" shrinkToFit="false"/>
      <protection locked="true" hidden="false"/>
    </xf>
    <xf numFmtId="164" fontId="10" fillId="0" borderId="13" xfId="20" applyFont="true" applyBorder="true" applyAlignment="true" applyProtection="true">
      <alignment horizontal="general" vertical="center" textRotation="0" wrapText="true" indent="0" shrinkToFit="false"/>
      <protection locked="true" hidden="false"/>
    </xf>
    <xf numFmtId="164" fontId="5" fillId="0" borderId="7"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left" vertical="center" textRotation="0" wrapText="true" indent="0" shrinkToFit="false"/>
      <protection locked="true" hidden="false"/>
    </xf>
    <xf numFmtId="166" fontId="4" fillId="0" borderId="14" xfId="0" applyFont="true" applyBorder="true" applyAlignment="true" applyProtection="false">
      <alignment horizontal="left" vertical="center" textRotation="0" wrapText="false" indent="0" shrinkToFit="true"/>
      <protection locked="true" hidden="false"/>
    </xf>
    <xf numFmtId="164" fontId="5" fillId="2" borderId="11" xfId="0" applyFont="true" applyBorder="true" applyAlignment="true" applyProtection="false">
      <alignment horizontal="left" vertical="center" textRotation="0" wrapText="true" indent="0" shrinkToFit="false"/>
      <protection locked="true" hidden="false"/>
    </xf>
    <xf numFmtId="164" fontId="13" fillId="0" borderId="14" xfId="0" applyFont="true" applyBorder="true" applyAlignment="true" applyProtection="false">
      <alignment horizontal="left" vertical="center" textRotation="0" wrapText="true" indent="0" shrinkToFit="false"/>
      <protection locked="true" hidden="false"/>
    </xf>
    <xf numFmtId="164" fontId="4" fillId="0" borderId="14" xfId="0" applyFont="true" applyBorder="true" applyAlignment="true" applyProtection="false">
      <alignment horizontal="left" vertical="center" textRotation="0" wrapText="true" indent="0" shrinkToFit="false"/>
      <protection locked="true" hidden="false"/>
    </xf>
    <xf numFmtId="164" fontId="4" fillId="0" borderId="11" xfId="0" applyFont="true" applyBorder="true" applyAlignment="true" applyProtection="false">
      <alignment horizontal="left" vertical="center" textRotation="0" wrapText="tru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10" fillId="0" borderId="0" xfId="20" applyFont="false" applyBorder="true" applyAlignment="true" applyProtection="true">
      <alignment horizontal="general" vertical="center" textRotation="0" wrapText="tru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5" xfId="0" applyFont="true" applyBorder="true" applyAlignment="true" applyProtection="false">
      <alignment horizontal="center" vertical="top" textRotation="0" wrapText="true" indent="0" shrinkToFit="false"/>
      <protection locked="true" hidden="false"/>
    </xf>
    <xf numFmtId="164" fontId="17" fillId="0" borderId="5"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left" vertical="top" textRotation="0" wrapText="true" indent="1" shrinkToFit="false"/>
      <protection locked="true" hidden="false"/>
    </xf>
    <xf numFmtId="164" fontId="17" fillId="0" borderId="5" xfId="0" applyFont="true" applyBorder="true" applyAlignment="true" applyProtection="false">
      <alignment horizontal="left" vertical="top" textRotation="0" wrapText="true" indent="7" shrinkToFit="false"/>
      <protection locked="true" hidden="false"/>
    </xf>
    <xf numFmtId="164" fontId="17" fillId="0" borderId="5" xfId="0" applyFont="true" applyBorder="true" applyAlignment="true" applyProtection="false">
      <alignment horizontal="center" vertical="top" textRotation="0" wrapText="true" indent="0" shrinkToFit="false"/>
      <protection locked="true" hidden="false"/>
    </xf>
    <xf numFmtId="164" fontId="18" fillId="0" borderId="3" xfId="0" applyFont="true" applyBorder="true" applyAlignment="true" applyProtection="false">
      <alignment horizontal="left" vertical="top" textRotation="0" wrapText="true" indent="0" shrinkToFit="false"/>
      <protection locked="true" hidden="false"/>
    </xf>
    <xf numFmtId="164" fontId="0" fillId="0" borderId="3" xfId="0" applyFont="false" applyBorder="true" applyAlignment="true" applyProtection="false">
      <alignment horizontal="left" vertical="top" textRotation="0" wrapText="true" indent="0" shrinkToFit="false"/>
      <protection locked="true" hidden="false"/>
    </xf>
    <xf numFmtId="164" fontId="0" fillId="0" borderId="3" xfId="0" applyFont="false" applyBorder="true" applyAlignment="true" applyProtection="false">
      <alignment horizontal="left" vertical="center" textRotation="0" wrapText="true" indent="0" shrinkToFit="false"/>
      <protection locked="true" hidden="false"/>
    </xf>
    <xf numFmtId="164" fontId="18" fillId="5" borderId="3" xfId="0" applyFont="true" applyBorder="true" applyAlignment="true" applyProtection="false">
      <alignment horizontal="left" vertical="top" textRotation="0" wrapText="true" indent="0" shrinkToFit="false"/>
      <protection locked="true" hidden="false"/>
    </xf>
    <xf numFmtId="164" fontId="0" fillId="5" borderId="3" xfId="0" applyFont="false" applyBorder="true" applyAlignment="true" applyProtection="false">
      <alignment horizontal="left" vertical="top" textRotation="0" wrapText="true" indent="0" shrinkToFit="false"/>
      <protection locked="true" hidden="false"/>
    </xf>
    <xf numFmtId="164" fontId="0" fillId="5" borderId="3" xfId="0" applyFont="fals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left" vertical="bottom" textRotation="0" wrapText="false" indent="0" shrinkToFit="false"/>
      <protection locked="true" hidden="false"/>
    </xf>
    <xf numFmtId="173" fontId="19" fillId="0" borderId="0" xfId="0" applyFont="true" applyBorder="false" applyAlignment="true" applyProtection="false">
      <alignment horizontal="left" vertical="bottom" textRotation="0" wrapText="false" indent="0" shrinkToFit="false"/>
      <protection locked="true" hidden="false"/>
    </xf>
    <xf numFmtId="166" fontId="19" fillId="0" borderId="0" xfId="0" applyFont="true" applyBorder="false" applyAlignment="true" applyProtection="false">
      <alignment horizontal="left" vertical="bottom" textRotation="0" wrapText="false" indent="0" shrinkToFit="false"/>
      <protection locked="true" hidden="false"/>
    </xf>
    <xf numFmtId="167" fontId="19" fillId="0" borderId="0" xfId="0" applyFont="true" applyBorder="false" applyAlignment="true" applyProtection="false">
      <alignment horizontal="left" vertical="bottom" textRotation="0" wrapText="false" indent="0" shrinkToFit="false"/>
      <protection locked="true" hidden="false"/>
    </xf>
    <xf numFmtId="168" fontId="19" fillId="0" borderId="0" xfId="0" applyFont="true" applyBorder="false" applyAlignment="true" applyProtection="false">
      <alignment horizontal="left" vertical="bottom" textRotation="0" wrapText="false" indent="0" shrinkToFit="false"/>
      <protection locked="true" hidden="false"/>
    </xf>
    <xf numFmtId="169" fontId="19" fillId="0" borderId="0" xfId="0" applyFont="true" applyBorder="false" applyAlignment="true" applyProtection="false">
      <alignment horizontal="left" vertical="bottom" textRotation="0" wrapText="false" indent="0" shrinkToFit="false"/>
      <protection locked="true" hidden="false"/>
    </xf>
    <xf numFmtId="173" fontId="20" fillId="0" borderId="0" xfId="0" applyFont="true" applyBorder="false" applyAlignment="true" applyProtection="false">
      <alignment horizontal="left" vertical="bottom" textRotation="0" wrapText="false" indent="0" shrinkToFit="false"/>
      <protection locked="true" hidden="false"/>
    </xf>
    <xf numFmtId="173" fontId="19" fillId="0" borderId="0" xfId="0" applyFont="true" applyBorder="fals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http://terramgn.terragis.net/ol6/mgn_ny_map/?bookmark=ahzy3txs" TargetMode="External"/><Relationship Id="rId2" Type="http://schemas.openxmlformats.org/officeDocument/2006/relationships/hyperlink" Target="http://terramgn.terragis.net/ol6/mgn_ny_map/?bookmark=6178jsma" TargetMode="External"/><Relationship Id="rId3" Type="http://schemas.openxmlformats.org/officeDocument/2006/relationships/hyperlink" Target="https://www.google.com/maps/@40.8679062,-73.9164383,3a,75y,329h,101.62t/data=!3m6!1e1!3m4!1sTjULCxiGVAHdpv8fFqj2gg!2e0!7i16384!8i8192" TargetMode="External"/><Relationship Id="rId4" Type="http://schemas.openxmlformats.org/officeDocument/2006/relationships/hyperlink" Target="http://terramgn.terragis.net/ol6/mgn_ny_map/?bookmark=tm684yfx" TargetMode="External"/><Relationship Id="rId5" Type="http://schemas.openxmlformats.org/officeDocument/2006/relationships/hyperlink" Target="https://www.google.com/maps/@40.7193061,-74.0082284,143a,35y,156.45h,46.85t/data=!3m1!1e3" TargetMode="External"/><Relationship Id="rId6" Type="http://schemas.openxmlformats.org/officeDocument/2006/relationships/hyperlink" Target="http://terramgn.terragis.net/ol6/mgn_ny_map/?bookmark=dhbwj4hg" TargetMode="External"/><Relationship Id="rId7" Type="http://schemas.openxmlformats.org/officeDocument/2006/relationships/hyperlink" Target="https://www.google.com/maps/@40.7525186,-73.9945527,302a,35y,331.92h,44.73t/data=!3m1!1e3" TargetMode="External"/><Relationship Id="rId8" Type="http://schemas.openxmlformats.org/officeDocument/2006/relationships/hyperlink" Target="http://terramgn.terragis.net/ol6/mgn_ny_map/?bookmark=mppu7997" TargetMode="External"/><Relationship Id="rId9" Type="http://schemas.openxmlformats.org/officeDocument/2006/relationships/hyperlink" Target="https://www.google.com/maps/place/180+Schermerhorn+St,+Brooklyn,+NY+11201/@40.6870538,-73.9867136,294a,35y,349.88h,41.94t/data=!3m1!1e3!4m6!3m5!1s0x89c25a4c491366b3:0x8cd0d3db5a033dd5!8m2!3d40.6893229!4d-73.9871465!16s%2Fg%2F11hbsyz26r" TargetMode="External"/><Relationship Id="rId10" Type="http://schemas.openxmlformats.org/officeDocument/2006/relationships/hyperlink" Target="http://terramgn.terragis.net/ol6/mgn_ny_map/?bookmark=pr9fcj4a" TargetMode="External"/><Relationship Id="rId11" Type="http://schemas.openxmlformats.org/officeDocument/2006/relationships/hyperlink" Target="https://www.google.com/maps/@40.6898325,-73.9905894,183a,35y,16.28h,33.23t/data=!3m1!1e3" TargetMode="External"/><Relationship Id="rId12" Type="http://schemas.openxmlformats.org/officeDocument/2006/relationships/hyperlink" Target="http://terramgn.terragis.net/ol6/mgn_ny_map/?bookmark=9p6xspw6" TargetMode="External"/><Relationship Id="rId13" Type="http://schemas.openxmlformats.org/officeDocument/2006/relationships/hyperlink" Target="https://www.google.com/maps/@40.6912121,-73.9880441,81a,35y,162.3h,56.4t/data=!3m1!1e3" TargetMode="External"/><Relationship Id="rId14" Type="http://schemas.openxmlformats.org/officeDocument/2006/relationships/hyperlink" Target="http://terramgn.terragis.net/ol6/mgn_ny_map/?bookmark=2kjzbr6u" TargetMode="External"/><Relationship Id="rId15" Type="http://schemas.openxmlformats.org/officeDocument/2006/relationships/hyperlink" Target="https://www.google.com/maps/@40.7251814,-74.008495,110a,35y,81.56h,56.16t/data=!3m1!1e3" TargetMode="External"/><Relationship Id="rId16" Type="http://schemas.openxmlformats.org/officeDocument/2006/relationships/hyperlink" Target="http://terramgn.terragis.net/ol6/mgn_ny_map/?bookmark=sf7rf497" TargetMode="External"/><Relationship Id="rId17" Type="http://schemas.openxmlformats.org/officeDocument/2006/relationships/hyperlink" Target="https://www.google.com/maps/@40.7600865,-73.9905692,93a,35y,185.71h,51.65t/data=!3m1!1e3" TargetMode="External"/><Relationship Id="rId18" Type="http://schemas.openxmlformats.org/officeDocument/2006/relationships/hyperlink" Target="http://terramgn.terragis.net/ol6/mgn_ny_map/?bookmark=tbrxwrc4" TargetMode="External"/><Relationship Id="rId19" Type="http://schemas.openxmlformats.org/officeDocument/2006/relationships/hyperlink" Target="https://www.google.com/maps/@40.7192737,-73.999631,147a,35y,170.79h,34.27t/data=!3m1!1e3" TargetMode="External"/><Relationship Id="rId20" Type="http://schemas.openxmlformats.org/officeDocument/2006/relationships/hyperlink" Target="http://terramgn.terragis.net/ol6/mgn_ny_map/?bookmark=nqxqnqd9" TargetMode="External"/><Relationship Id="rId21" Type="http://schemas.openxmlformats.org/officeDocument/2006/relationships/hyperlink" Target="https://www.google.com/maps/@40.7200628,-73.9863218,127a,35y,349.12h,62.76t/data=!3m1!1e3" TargetMode="External"/><Relationship Id="rId22" Type="http://schemas.openxmlformats.org/officeDocument/2006/relationships/hyperlink" Target="http://terramgn.terragis.net/ol6/mgn_ny_map/?bookmark=9newsh9r" TargetMode="External"/><Relationship Id="rId23" Type="http://schemas.openxmlformats.org/officeDocument/2006/relationships/hyperlink" Target="https://www.google.com/maps/@40.7061575,-74.0024653,147a,35y,275.62h,57.15t/data=!3m1!1e3" TargetMode="External"/><Relationship Id="rId24" Type="http://schemas.openxmlformats.org/officeDocument/2006/relationships/hyperlink" Target="http://terramgn.terragis.net/ol6/mgn_ny_map/?bookmark=xzzbzh8z" TargetMode="External"/><Relationship Id="rId25" Type="http://schemas.openxmlformats.org/officeDocument/2006/relationships/hyperlink" Target="https://www.google.com/maps/@40.7457009,-74.0052347,45a,35y,284.44h,57.65t/data=!3m1!1e3" TargetMode="External"/><Relationship Id="rId26" Type="http://schemas.openxmlformats.org/officeDocument/2006/relationships/hyperlink" Target="http://terramgn.terragis.net/ol6/mgn_ny_map/?bookmark=y6edzp47" TargetMode="External"/><Relationship Id="rId27" Type="http://schemas.openxmlformats.org/officeDocument/2006/relationships/hyperlink" Target="https://www.google.com/maps/@40.7587704,-73.9893998,3a,75y,15.13h,97.94t/data=!3m6!1e1!3m4!1sPKv9BRfO7B4EO0dadhpbbA!2e0!7i16384!8i8192" TargetMode="External"/><Relationship Id="rId28" Type="http://schemas.openxmlformats.org/officeDocument/2006/relationships/hyperlink" Target="http://terramgn.terragis.net/ol6/mgn_ny_map/?bookmark=n2d6m4vh" TargetMode="External"/><Relationship Id="rId29" Type="http://schemas.openxmlformats.org/officeDocument/2006/relationships/hyperlink" Target="https://www.google.com/maps/@?api=1&amp;map_action=pano&amp;viewpoint=40.7272955,-73.993163"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4:S2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24" activeCellId="0" sqref="F24"/>
    </sheetView>
  </sheetViews>
  <sheetFormatPr defaultColWidth="8.703125" defaultRowHeight="12.75" zeroHeight="false" outlineLevelRow="0" outlineLevelCol="0"/>
  <cols>
    <col collapsed="false" customWidth="true" hidden="false" outlineLevel="0" max="2" min="2" style="0" width="43.99"/>
    <col collapsed="false" customWidth="true" hidden="false" outlineLevel="0" max="5" min="5" style="0" width="8.83"/>
  </cols>
  <sheetData>
    <row r="4" customFormat="false" ht="76.5" hidden="false" customHeight="false" outlineLevel="0" collapsed="false">
      <c r="B4" s="1" t="s">
        <v>0</v>
      </c>
      <c r="C4" s="1" t="s">
        <v>1</v>
      </c>
      <c r="D4" s="2"/>
      <c r="E4" s="3" t="s">
        <v>2</v>
      </c>
      <c r="F4" s="3" t="s">
        <v>3</v>
      </c>
      <c r="G4" s="3" t="s">
        <v>4</v>
      </c>
      <c r="H4" s="4" t="s">
        <v>5</v>
      </c>
      <c r="I4" s="4" t="s">
        <v>6</v>
      </c>
      <c r="J4" s="4" t="s">
        <v>7</v>
      </c>
      <c r="K4" s="3" t="s">
        <v>8</v>
      </c>
      <c r="L4" s="3" t="s">
        <v>9</v>
      </c>
      <c r="M4" s="4" t="s">
        <v>10</v>
      </c>
      <c r="N4" s="4" t="s">
        <v>11</v>
      </c>
      <c r="O4" s="4" t="s">
        <v>12</v>
      </c>
      <c r="P4" s="3" t="s">
        <v>13</v>
      </c>
      <c r="Q4" s="4" t="s">
        <v>14</v>
      </c>
      <c r="R4" s="3" t="s">
        <v>15</v>
      </c>
      <c r="S4" s="3" t="s">
        <v>16</v>
      </c>
    </row>
    <row r="5" customFormat="false" ht="12.75" hidden="false" customHeight="false" outlineLevel="0" collapsed="false">
      <c r="B5" s="5" t="s">
        <v>17</v>
      </c>
      <c r="C5" s="6" t="n">
        <v>0.1</v>
      </c>
    </row>
    <row r="6" customFormat="false" ht="12.75" hidden="false" customHeight="false" outlineLevel="0" collapsed="false">
      <c r="B6" s="5" t="s">
        <v>18</v>
      </c>
      <c r="C6" s="6" t="n">
        <v>0.1</v>
      </c>
    </row>
    <row r="7" customFormat="false" ht="12.75" hidden="false" customHeight="false" outlineLevel="0" collapsed="false">
      <c r="B7" s="5" t="s">
        <v>19</v>
      </c>
      <c r="C7" s="6" t="n">
        <v>0.1</v>
      </c>
    </row>
    <row r="8" customFormat="false" ht="12.75" hidden="false" customHeight="false" outlineLevel="0" collapsed="false">
      <c r="B8" s="5" t="s">
        <v>20</v>
      </c>
      <c r="C8" s="6" t="n">
        <v>0.1</v>
      </c>
    </row>
    <row r="9" customFormat="false" ht="12.75" hidden="false" customHeight="false" outlineLevel="0" collapsed="false">
      <c r="B9" s="5" t="s">
        <v>21</v>
      </c>
      <c r="C9" s="6" t="n">
        <v>0.1</v>
      </c>
    </row>
    <row r="10" customFormat="false" ht="12.75" hidden="false" customHeight="false" outlineLevel="0" collapsed="false">
      <c r="B10" s="5" t="s">
        <v>22</v>
      </c>
      <c r="C10" s="6" t="n">
        <v>0.1</v>
      </c>
    </row>
    <row r="11" customFormat="false" ht="12.75" hidden="false" customHeight="false" outlineLevel="0" collapsed="false">
      <c r="B11" s="5" t="s">
        <v>23</v>
      </c>
      <c r="C11" s="6" t="n">
        <v>0.1</v>
      </c>
    </row>
    <row r="12" customFormat="false" ht="12.75" hidden="false" customHeight="false" outlineLevel="0" collapsed="false">
      <c r="B12" s="5" t="s">
        <v>24</v>
      </c>
      <c r="C12" s="6" t="n">
        <v>0.1</v>
      </c>
    </row>
    <row r="13" customFormat="false" ht="12.75" hidden="false" customHeight="false" outlineLevel="0" collapsed="false">
      <c r="B13" s="5" t="s">
        <v>25</v>
      </c>
      <c r="C13" s="6" t="n">
        <v>0.1</v>
      </c>
    </row>
    <row r="14" customFormat="false" ht="12.75" hidden="false" customHeight="false" outlineLevel="0" collapsed="false">
      <c r="B14" s="5" t="s">
        <v>26</v>
      </c>
      <c r="C14" s="6" t="n">
        <v>0.1</v>
      </c>
    </row>
    <row r="15" customFormat="false" ht="12.75" hidden="false" customHeight="false" outlineLevel="0" collapsed="false">
      <c r="B15" s="5" t="s">
        <v>27</v>
      </c>
      <c r="C15" s="6" t="n">
        <v>0.1</v>
      </c>
    </row>
    <row r="16" customFormat="false" ht="12.75" hidden="false" customHeight="false" outlineLevel="0" collapsed="false">
      <c r="B16" s="5" t="s">
        <v>28</v>
      </c>
      <c r="C16" s="6" t="n">
        <v>0.1</v>
      </c>
    </row>
    <row r="17" customFormat="false" ht="12.75" hidden="false" customHeight="false" outlineLevel="0" collapsed="false">
      <c r="B17" s="1" t="s">
        <v>29</v>
      </c>
      <c r="C17" s="7" t="n">
        <v>0.1</v>
      </c>
    </row>
    <row r="18" customFormat="false" ht="12.75" hidden="false" customHeight="false" outlineLevel="0" collapsed="false">
      <c r="B18" s="5"/>
      <c r="C18" s="6"/>
    </row>
    <row r="19" customFormat="false" ht="12.75" hidden="false" customHeight="false" outlineLevel="0" collapsed="false">
      <c r="C19" s="6" t="n">
        <f aca="false">SUM(C5:C17)</f>
        <v>1.3</v>
      </c>
    </row>
    <row r="20" customFormat="false" ht="12.75" hidden="false" customHeight="false" outlineLevel="0" collapsed="false">
      <c r="C20"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AL49"/>
  <sheetViews>
    <sheetView showFormulas="false" showGridLines="false" showRowColHeaders="true" showZeros="true" rightToLeft="false" tabSelected="false" showOutlineSymbols="true" defaultGridColor="true" view="normal" topLeftCell="S1" colorId="64" zoomScale="100" zoomScaleNormal="100" zoomScalePageLayoutView="100" workbookViewId="0">
      <pane xSplit="0" ySplit="3" topLeftCell="A22" activePane="bottomLeft" state="frozen"/>
      <selection pane="topLeft" activeCell="S1" activeCellId="0" sqref="S1"/>
      <selection pane="bottomLeft" activeCell="B4" activeCellId="0" sqref="B4"/>
    </sheetView>
  </sheetViews>
  <sheetFormatPr defaultColWidth="9.3125" defaultRowHeight="12.75" zeroHeight="false" outlineLevelRow="0" outlineLevelCol="1"/>
  <cols>
    <col collapsed="false" customWidth="false" hidden="false" outlineLevel="0" max="1" min="1" style="8" width="9.33"/>
    <col collapsed="false" customWidth="true" hidden="false" outlineLevel="0" max="2" min="2" style="8" width="13.5"/>
    <col collapsed="false" customWidth="true" hidden="false" outlineLevel="0" max="3" min="3" style="8" width="14"/>
    <col collapsed="false" customWidth="true" hidden="false" outlineLevel="0" max="4" min="4" style="8" width="26.5"/>
    <col collapsed="false" customWidth="true" hidden="false" outlineLevel="0" max="5" min="5" style="8" width="20.01"/>
    <col collapsed="false" customWidth="true" hidden="false" outlineLevel="0" max="6" min="6" style="8" width="20.99"/>
    <col collapsed="false" customWidth="true" hidden="false" outlineLevel="0" max="7" min="7" style="8" width="6.52"/>
    <col collapsed="false" customWidth="true" hidden="false" outlineLevel="0" max="8" min="8" style="9" width="18.83"/>
    <col collapsed="false" customWidth="true" hidden="false" outlineLevel="0" max="10" min="9" style="8" width="13.33"/>
    <col collapsed="false" customWidth="true" hidden="false" outlineLevel="0" max="11" min="11" style="10" width="11.14"/>
    <col collapsed="false" customWidth="true" hidden="false" outlineLevel="1" max="12" min="12" style="8" width="11.82"/>
    <col collapsed="false" customWidth="true" hidden="false" outlineLevel="1" max="13" min="13" style="8" width="6.81"/>
    <col collapsed="false" customWidth="true" hidden="false" outlineLevel="1" max="14" min="14" style="8" width="7.32"/>
    <col collapsed="false" customWidth="true" hidden="false" outlineLevel="1" max="15" min="15" style="8" width="8.5"/>
    <col collapsed="false" customWidth="true" hidden="false" outlineLevel="1" max="16" min="16" style="8" width="8.33"/>
    <col collapsed="false" customWidth="true" hidden="false" outlineLevel="1" max="17" min="17" style="8" width="7.66"/>
    <col collapsed="false" customWidth="true" hidden="false" outlineLevel="1" max="18" min="18" style="8" width="10.34"/>
    <col collapsed="false" customWidth="true" hidden="false" outlineLevel="0" max="19" min="19" style="8" width="16.15"/>
    <col collapsed="false" customWidth="true" hidden="false" outlineLevel="0" max="20" min="20" style="8" width="10.51"/>
    <col collapsed="false" customWidth="true" hidden="false" outlineLevel="0" max="21" min="21" style="8" width="11.48"/>
    <col collapsed="false" customWidth="true" hidden="false" outlineLevel="0" max="22" min="22" style="8" width="22.5"/>
    <col collapsed="false" customWidth="true" hidden="false" outlineLevel="0" max="23" min="23" style="8" width="16.66"/>
    <col collapsed="false" customWidth="true" hidden="false" outlineLevel="0" max="24" min="24" style="8" width="16.49"/>
    <col collapsed="false" customWidth="true" hidden="false" outlineLevel="0" max="25" min="25" style="8" width="11.48"/>
    <col collapsed="false" customWidth="true" hidden="false" outlineLevel="0" max="29" min="26" style="8" width="15.64"/>
    <col collapsed="false" customWidth="true" hidden="false" outlineLevel="0" max="30" min="30" style="8" width="16.49"/>
    <col collapsed="false" customWidth="true" hidden="false" outlineLevel="0" max="33" min="31" style="8" width="31.33"/>
    <col collapsed="false" customWidth="false" hidden="false" outlineLevel="0" max="1024" min="34" style="8" width="9.33"/>
  </cols>
  <sheetData>
    <row r="1" customFormat="false" ht="12.75" hidden="false" customHeight="false" outlineLevel="0" collapsed="false">
      <c r="I1" s="11"/>
      <c r="J1" s="11"/>
      <c r="R1" s="11" t="s">
        <v>30</v>
      </c>
      <c r="S1" s="11"/>
      <c r="V1" s="11" t="s">
        <v>31</v>
      </c>
      <c r="W1" s="11" t="s">
        <v>32</v>
      </c>
      <c r="AE1" s="11"/>
      <c r="AF1" s="11"/>
    </row>
    <row r="2" s="11" customFormat="true" ht="12.75" hidden="false" customHeight="false" outlineLevel="0" collapsed="false">
      <c r="B2" s="12" t="s">
        <v>33</v>
      </c>
      <c r="C2" s="13"/>
      <c r="D2" s="13"/>
      <c r="E2" s="13"/>
      <c r="F2" s="13"/>
      <c r="G2" s="13"/>
      <c r="H2" s="13"/>
      <c r="I2" s="13"/>
      <c r="J2" s="13"/>
      <c r="K2" s="14"/>
      <c r="L2" s="13"/>
      <c r="M2" s="13"/>
      <c r="N2" s="13"/>
      <c r="O2" s="13"/>
      <c r="P2" s="13"/>
      <c r="Q2" s="13"/>
      <c r="R2" s="13"/>
      <c r="S2" s="13"/>
      <c r="T2" s="13"/>
      <c r="U2" s="13"/>
      <c r="V2" s="13"/>
      <c r="W2" s="13"/>
      <c r="X2" s="13"/>
      <c r="Y2" s="13"/>
      <c r="Z2" s="13"/>
      <c r="AA2" s="13"/>
      <c r="AB2" s="13"/>
      <c r="AC2" s="13"/>
      <c r="AD2" s="13"/>
      <c r="AE2" s="13"/>
      <c r="AF2" s="13"/>
      <c r="AG2" s="13"/>
      <c r="AH2" s="15"/>
      <c r="AI2" s="15"/>
      <c r="AJ2" s="15"/>
      <c r="AK2" s="15"/>
    </row>
    <row r="3" s="11" customFormat="true" ht="38.25" hidden="false" customHeight="false" outlineLevel="0" collapsed="false">
      <c r="B3" s="16" t="s">
        <v>34</v>
      </c>
      <c r="C3" s="16" t="s">
        <v>35</v>
      </c>
      <c r="D3" s="16" t="s">
        <v>36</v>
      </c>
      <c r="E3" s="17" t="s">
        <v>37</v>
      </c>
      <c r="F3" s="17" t="s">
        <v>38</v>
      </c>
      <c r="G3" s="17" t="s">
        <v>39</v>
      </c>
      <c r="H3" s="17" t="s">
        <v>40</v>
      </c>
      <c r="I3" s="16" t="s">
        <v>41</v>
      </c>
      <c r="J3" s="16"/>
      <c r="K3" s="18" t="s">
        <v>17</v>
      </c>
      <c r="L3" s="16" t="s">
        <v>42</v>
      </c>
      <c r="M3" s="16" t="s">
        <v>43</v>
      </c>
      <c r="N3" s="16" t="s">
        <v>44</v>
      </c>
      <c r="O3" s="16" t="s">
        <v>45</v>
      </c>
      <c r="P3" s="16" t="s">
        <v>46</v>
      </c>
      <c r="Q3" s="17" t="s">
        <v>47</v>
      </c>
      <c r="R3" s="17" t="s">
        <v>48</v>
      </c>
      <c r="S3" s="16" t="s">
        <v>49</v>
      </c>
      <c r="T3" s="16" t="s">
        <v>50</v>
      </c>
      <c r="U3" s="16" t="s">
        <v>51</v>
      </c>
      <c r="V3" s="17" t="s">
        <v>52</v>
      </c>
      <c r="W3" s="17" t="s">
        <v>28</v>
      </c>
      <c r="X3" s="17" t="s">
        <v>53</v>
      </c>
      <c r="Y3" s="17" t="s">
        <v>54</v>
      </c>
      <c r="Z3" s="17" t="s">
        <v>55</v>
      </c>
      <c r="AA3" s="17" t="s">
        <v>56</v>
      </c>
      <c r="AB3" s="17" t="s">
        <v>24</v>
      </c>
      <c r="AC3" s="17" t="s">
        <v>57</v>
      </c>
      <c r="AD3" s="17" t="s">
        <v>58</v>
      </c>
      <c r="AE3" s="17" t="s">
        <v>59</v>
      </c>
      <c r="AF3" s="17" t="s">
        <v>60</v>
      </c>
      <c r="AG3" s="16" t="s">
        <v>61</v>
      </c>
    </row>
    <row r="4" s="11" customFormat="true" ht="25.5" hidden="false" customHeight="false" outlineLevel="0" collapsed="false">
      <c r="B4" s="16"/>
      <c r="C4" s="16"/>
      <c r="D4" s="16"/>
      <c r="E4" s="17"/>
      <c r="F4" s="17"/>
      <c r="G4" s="17"/>
      <c r="H4" s="17"/>
      <c r="I4" s="16"/>
      <c r="J4" s="16"/>
      <c r="K4" s="18"/>
      <c r="L4" s="16"/>
      <c r="M4" s="16"/>
      <c r="N4" s="16"/>
      <c r="O4" s="16"/>
      <c r="P4" s="16"/>
      <c r="Q4" s="17"/>
      <c r="R4" s="17"/>
      <c r="S4" s="16"/>
      <c r="T4" s="16"/>
      <c r="U4" s="16"/>
      <c r="V4" s="17"/>
      <c r="W4" s="17"/>
      <c r="X4" s="17"/>
      <c r="Y4" s="17"/>
      <c r="Z4" s="17" t="s">
        <v>62</v>
      </c>
      <c r="AA4" s="17"/>
      <c r="AB4" s="17" t="s">
        <v>63</v>
      </c>
      <c r="AC4" s="17" t="s">
        <v>63</v>
      </c>
      <c r="AD4" s="17" t="s">
        <v>64</v>
      </c>
      <c r="AE4" s="17"/>
      <c r="AF4" s="17"/>
      <c r="AG4" s="16"/>
    </row>
    <row r="5" s="19" customFormat="true" ht="23.25" hidden="false" customHeight="true" outlineLevel="0" collapsed="false">
      <c r="B5" s="20" t="s">
        <v>65</v>
      </c>
      <c r="C5" s="20"/>
      <c r="D5" s="20"/>
      <c r="E5" s="20"/>
      <c r="F5" s="20"/>
      <c r="G5" s="21"/>
      <c r="H5" s="21"/>
      <c r="I5" s="21"/>
      <c r="J5" s="21"/>
      <c r="K5" s="22"/>
      <c r="L5" s="21"/>
      <c r="M5" s="21"/>
      <c r="N5" s="21"/>
      <c r="O5" s="21"/>
      <c r="P5" s="21"/>
      <c r="Q5" s="21"/>
      <c r="R5" s="21"/>
      <c r="S5" s="21"/>
      <c r="T5" s="21"/>
      <c r="U5" s="21"/>
      <c r="V5" s="21"/>
      <c r="W5" s="21"/>
      <c r="X5" s="21"/>
      <c r="Y5" s="21"/>
      <c r="Z5" s="21"/>
      <c r="AA5" s="21"/>
      <c r="AB5" s="21"/>
      <c r="AC5" s="21"/>
      <c r="AD5" s="21"/>
      <c r="AE5" s="21"/>
      <c r="AF5" s="21"/>
      <c r="AG5" s="21"/>
    </row>
    <row r="6" s="11" customFormat="true" ht="114.75" hidden="false" customHeight="false" outlineLevel="0" collapsed="false">
      <c r="B6" s="23" t="s">
        <v>66</v>
      </c>
      <c r="C6" s="24" t="s">
        <v>67</v>
      </c>
      <c r="D6" s="24" t="s">
        <v>2</v>
      </c>
      <c r="E6" s="25" t="s">
        <v>68</v>
      </c>
      <c r="F6" s="25" t="s">
        <v>69</v>
      </c>
      <c r="G6" s="23" t="n">
        <v>1</v>
      </c>
      <c r="H6" s="23" t="n">
        <v>1017040008</v>
      </c>
      <c r="I6" s="26" t="n">
        <v>23673</v>
      </c>
      <c r="J6" s="26"/>
      <c r="K6" s="27" t="s">
        <v>70</v>
      </c>
      <c r="L6" s="28" t="n">
        <v>0</v>
      </c>
      <c r="M6" s="28"/>
      <c r="N6" s="29" t="n">
        <v>2</v>
      </c>
      <c r="O6" s="29"/>
      <c r="P6" s="30" t="n">
        <v>6.5</v>
      </c>
      <c r="Q6" s="29"/>
      <c r="R6" s="29"/>
      <c r="S6" s="31" t="n">
        <f aca="false">MAX(M6,L6,N6)*I6</f>
        <v>47346</v>
      </c>
      <c r="T6" s="26" t="n">
        <v>47346</v>
      </c>
      <c r="U6" s="28"/>
      <c r="V6" s="28" t="s">
        <v>71</v>
      </c>
      <c r="W6" s="28" t="s">
        <v>72</v>
      </c>
      <c r="X6" s="28" t="s">
        <v>73</v>
      </c>
      <c r="Y6" s="28" t="n">
        <v>28</v>
      </c>
      <c r="Z6" s="32" t="n">
        <v>0</v>
      </c>
      <c r="AA6" s="31" t="n">
        <f aca="false">5280*1.09</f>
        <v>5755.2</v>
      </c>
      <c r="AB6" s="28" t="n">
        <v>10</v>
      </c>
      <c r="AC6" s="28" t="n">
        <v>6</v>
      </c>
      <c r="AD6" s="28" t="n">
        <v>2</v>
      </c>
      <c r="AE6" s="28" t="s">
        <v>74</v>
      </c>
      <c r="AF6" s="28" t="s">
        <v>75</v>
      </c>
      <c r="AG6" s="23" t="s">
        <v>76</v>
      </c>
      <c r="AK6" s="15"/>
      <c r="AL6" s="15"/>
    </row>
    <row r="7" s="11" customFormat="true" ht="126.75" hidden="false" customHeight="false" outlineLevel="0" collapsed="false">
      <c r="B7" s="33" t="s">
        <v>66</v>
      </c>
      <c r="C7" s="34" t="s">
        <v>77</v>
      </c>
      <c r="D7" s="35" t="s">
        <v>3</v>
      </c>
      <c r="E7" s="36" t="s">
        <v>78</v>
      </c>
      <c r="F7" s="37" t="s">
        <v>79</v>
      </c>
      <c r="G7" s="38" t="n">
        <v>1</v>
      </c>
      <c r="H7" s="38" t="n">
        <v>1022300021</v>
      </c>
      <c r="I7" s="39" t="n">
        <v>15410</v>
      </c>
      <c r="J7" s="39"/>
      <c r="K7" s="40" t="s">
        <v>80</v>
      </c>
      <c r="L7" s="41" t="n">
        <v>6.02</v>
      </c>
      <c r="M7" s="42" t="n">
        <v>3.4</v>
      </c>
      <c r="N7" s="41"/>
      <c r="O7" s="41"/>
      <c r="P7" s="41" t="n">
        <v>6.5</v>
      </c>
      <c r="Q7" s="41"/>
      <c r="R7" s="41" t="s">
        <v>81</v>
      </c>
      <c r="S7" s="43" t="n">
        <f aca="false">MAX(M7,L7,N7)*I7</f>
        <v>92768.2</v>
      </c>
      <c r="T7" s="39" t="n">
        <v>52394</v>
      </c>
      <c r="U7" s="41"/>
      <c r="V7" s="44" t="s">
        <v>71</v>
      </c>
      <c r="W7" s="44" t="s">
        <v>82</v>
      </c>
      <c r="X7" s="44" t="s">
        <v>83</v>
      </c>
      <c r="Y7" s="44" t="n">
        <v>93</v>
      </c>
      <c r="Z7" s="32" t="n">
        <v>0</v>
      </c>
      <c r="AA7" s="45" t="n">
        <v>2700</v>
      </c>
      <c r="AB7" s="44" t="n">
        <v>10</v>
      </c>
      <c r="AC7" s="44" t="n">
        <v>7.5</v>
      </c>
      <c r="AD7" s="44" t="n">
        <v>5</v>
      </c>
      <c r="AE7" s="44" t="s">
        <v>84</v>
      </c>
      <c r="AF7" s="44" t="s">
        <v>85</v>
      </c>
      <c r="AG7" s="38" t="s">
        <v>86</v>
      </c>
      <c r="AK7" s="15"/>
      <c r="AL7" s="15"/>
    </row>
    <row r="8" s="11" customFormat="true" ht="89.25" hidden="false" customHeight="false" outlineLevel="0" collapsed="false">
      <c r="B8" s="23" t="s">
        <v>66</v>
      </c>
      <c r="C8" s="46" t="s">
        <v>87</v>
      </c>
      <c r="D8" s="24" t="s">
        <v>4</v>
      </c>
      <c r="E8" s="47" t="s">
        <v>88</v>
      </c>
      <c r="F8" s="47" t="s">
        <v>89</v>
      </c>
      <c r="G8" s="23" t="n">
        <v>1</v>
      </c>
      <c r="H8" s="23" t="n">
        <v>1001790001</v>
      </c>
      <c r="I8" s="26" t="n">
        <v>13712</v>
      </c>
      <c r="J8" s="26"/>
      <c r="K8" s="27" t="s">
        <v>90</v>
      </c>
      <c r="L8" s="30" t="n">
        <v>6.02</v>
      </c>
      <c r="M8" s="29" t="n">
        <v>6</v>
      </c>
      <c r="N8" s="28"/>
      <c r="O8" s="28" t="n">
        <v>7.2</v>
      </c>
      <c r="P8" s="28" t="n">
        <v>6.5</v>
      </c>
      <c r="Q8" s="28"/>
      <c r="R8" s="28" t="s">
        <v>91</v>
      </c>
      <c r="S8" s="31" t="n">
        <f aca="false">MAX(M8,L8,N8)*I8</f>
        <v>82546.24</v>
      </c>
      <c r="T8" s="26" t="n">
        <v>82546</v>
      </c>
      <c r="U8" s="28"/>
      <c r="V8" s="28" t="s">
        <v>71</v>
      </c>
      <c r="W8" s="28" t="s">
        <v>82</v>
      </c>
      <c r="X8" s="28" t="s">
        <v>92</v>
      </c>
      <c r="Y8" s="28" t="n">
        <v>98</v>
      </c>
      <c r="Z8" s="32" t="n">
        <v>0</v>
      </c>
      <c r="AA8" s="48" t="n">
        <v>210</v>
      </c>
      <c r="AB8" s="28" t="n">
        <v>0</v>
      </c>
      <c r="AC8" s="28" t="n">
        <v>10</v>
      </c>
      <c r="AD8" s="28"/>
      <c r="AE8" s="28" t="s">
        <v>93</v>
      </c>
      <c r="AF8" s="28"/>
      <c r="AG8" s="23" t="s">
        <v>94</v>
      </c>
      <c r="AK8" s="15"/>
      <c r="AL8" s="15"/>
    </row>
    <row r="9" s="19" customFormat="true" ht="56.25" hidden="false" customHeight="true" outlineLevel="0" collapsed="false">
      <c r="B9" s="49" t="s">
        <v>95</v>
      </c>
      <c r="C9" s="49"/>
      <c r="D9" s="49"/>
      <c r="E9" s="49"/>
      <c r="F9" s="49"/>
      <c r="G9" s="50"/>
      <c r="H9" s="50"/>
      <c r="I9" s="51"/>
      <c r="J9" s="51"/>
      <c r="K9" s="52"/>
      <c r="L9" s="53"/>
      <c r="M9" s="54"/>
      <c r="N9" s="55"/>
      <c r="O9" s="55"/>
      <c r="P9" s="55"/>
      <c r="Q9" s="55"/>
      <c r="R9" s="55"/>
      <c r="S9" s="56"/>
      <c r="T9" s="51"/>
      <c r="U9" s="55"/>
      <c r="V9" s="55"/>
      <c r="W9" s="55"/>
      <c r="X9" s="55"/>
      <c r="Y9" s="55"/>
      <c r="Z9" s="55"/>
      <c r="AA9" s="57"/>
      <c r="AB9" s="55"/>
      <c r="AC9" s="55"/>
      <c r="AD9" s="55"/>
      <c r="AE9" s="55"/>
      <c r="AF9" s="55"/>
      <c r="AG9" s="50"/>
      <c r="AK9" s="58"/>
      <c r="AL9" s="58"/>
    </row>
    <row r="10" s="11" customFormat="true" ht="89.25" hidden="false" customHeight="false" outlineLevel="0" collapsed="false">
      <c r="B10" s="59" t="s">
        <v>66</v>
      </c>
      <c r="C10" s="46" t="s">
        <v>96</v>
      </c>
      <c r="D10" s="23" t="s">
        <v>5</v>
      </c>
      <c r="E10" s="60" t="s">
        <v>97</v>
      </c>
      <c r="F10" s="61" t="s">
        <v>98</v>
      </c>
      <c r="G10" s="62" t="n">
        <v>1</v>
      </c>
      <c r="H10" s="63" t="n">
        <v>1007330031</v>
      </c>
      <c r="I10" s="64" t="n">
        <v>24192</v>
      </c>
      <c r="J10" s="65"/>
      <c r="K10" s="66" t="s">
        <v>99</v>
      </c>
      <c r="L10" s="30" t="n">
        <v>6.02</v>
      </c>
      <c r="M10" s="29" t="n">
        <v>2</v>
      </c>
      <c r="N10" s="28" t="s">
        <v>100</v>
      </c>
      <c r="O10" s="28" t="n">
        <v>10</v>
      </c>
      <c r="P10" s="28" t="n">
        <v>6.5</v>
      </c>
      <c r="Q10" s="28"/>
      <c r="R10" s="28" t="s">
        <v>101</v>
      </c>
      <c r="S10" s="31" t="n">
        <f aca="false">MAX(M10,L10,N10,O10,P10)*I10</f>
        <v>241920</v>
      </c>
      <c r="T10" s="26" t="n">
        <v>241920</v>
      </c>
      <c r="U10" s="67" t="n">
        <v>314496</v>
      </c>
      <c r="V10" s="26" t="s">
        <v>102</v>
      </c>
      <c r="W10" s="68" t="s">
        <v>103</v>
      </c>
      <c r="X10" s="26" t="s">
        <v>104</v>
      </c>
      <c r="Y10" s="65" t="n">
        <v>83</v>
      </c>
      <c r="Z10" s="32" t="n">
        <v>0</v>
      </c>
      <c r="AA10" s="67" t="n">
        <v>4000</v>
      </c>
      <c r="AB10" s="69" t="n">
        <v>0</v>
      </c>
      <c r="AC10" s="26" t="n">
        <v>10</v>
      </c>
      <c r="AD10" s="26"/>
      <c r="AE10" s="62" t="s">
        <v>105</v>
      </c>
      <c r="AF10" s="59"/>
      <c r="AG10" s="23" t="s">
        <v>106</v>
      </c>
      <c r="AK10" s="15"/>
      <c r="AL10" s="15"/>
    </row>
    <row r="11" s="11" customFormat="true" ht="165.75" hidden="false" customHeight="false" outlineLevel="0" collapsed="false">
      <c r="B11" s="59" t="s">
        <v>107</v>
      </c>
      <c r="C11" s="46" t="s">
        <v>108</v>
      </c>
      <c r="D11" s="23" t="s">
        <v>6</v>
      </c>
      <c r="E11" s="60" t="s">
        <v>109</v>
      </c>
      <c r="F11" s="61" t="s">
        <v>110</v>
      </c>
      <c r="G11" s="62" t="n">
        <v>1</v>
      </c>
      <c r="H11" s="23" t="n">
        <v>3001700020</v>
      </c>
      <c r="I11" s="64" t="n">
        <v>22152</v>
      </c>
      <c r="J11" s="65"/>
      <c r="K11" s="66" t="s">
        <v>111</v>
      </c>
      <c r="L11" s="30" t="n">
        <v>3.44</v>
      </c>
      <c r="M11" s="29" t="n">
        <v>6</v>
      </c>
      <c r="N11" s="28"/>
      <c r="O11" s="28"/>
      <c r="P11" s="28"/>
      <c r="Q11" s="28"/>
      <c r="R11" s="28" t="s">
        <v>112</v>
      </c>
      <c r="S11" s="31" t="n">
        <f aca="false">MAX(M11,L11,N11)*I11</f>
        <v>132912</v>
      </c>
      <c r="T11" s="26" t="n">
        <v>132912</v>
      </c>
      <c r="U11" s="70"/>
      <c r="V11" s="28" t="s">
        <v>71</v>
      </c>
      <c r="W11" s="28" t="s">
        <v>82</v>
      </c>
      <c r="X11" s="26" t="s">
        <v>113</v>
      </c>
      <c r="Y11" s="71" t="n">
        <v>57</v>
      </c>
      <c r="Z11" s="32" t="n">
        <v>1</v>
      </c>
      <c r="AA11" s="70" t="n">
        <v>5000</v>
      </c>
      <c r="AB11" s="72" t="n">
        <v>0</v>
      </c>
      <c r="AC11" s="26" t="n">
        <v>10</v>
      </c>
      <c r="AD11" s="26"/>
      <c r="AE11" s="70" t="s">
        <v>114</v>
      </c>
      <c r="AF11" s="70"/>
      <c r="AG11" s="23" t="s">
        <v>115</v>
      </c>
      <c r="AK11" s="15"/>
      <c r="AL11" s="15"/>
    </row>
    <row r="12" s="11" customFormat="true" ht="76.5" hidden="false" customHeight="false" outlineLevel="0" collapsed="false">
      <c r="B12" s="59" t="s">
        <v>107</v>
      </c>
      <c r="C12" s="46" t="s">
        <v>108</v>
      </c>
      <c r="D12" s="23" t="s">
        <v>7</v>
      </c>
      <c r="E12" s="60" t="s">
        <v>116</v>
      </c>
      <c r="F12" s="61" t="s">
        <v>117</v>
      </c>
      <c r="G12" s="62" t="n">
        <v>1</v>
      </c>
      <c r="H12" s="63" t="n">
        <v>3002690009</v>
      </c>
      <c r="I12" s="64" t="n">
        <v>17227</v>
      </c>
      <c r="J12" s="65"/>
      <c r="K12" s="66" t="s">
        <v>118</v>
      </c>
      <c r="L12" s="73" t="s">
        <v>119</v>
      </c>
      <c r="M12" s="73" t="s">
        <v>120</v>
      </c>
      <c r="N12" s="28"/>
      <c r="P12" s="28"/>
      <c r="Q12" s="28"/>
      <c r="R12" s="28" t="s">
        <v>112</v>
      </c>
      <c r="S12" s="31" t="n">
        <f aca="false">MAX(M12,L12,N12)*I12</f>
        <v>0</v>
      </c>
      <c r="T12" s="26" t="n">
        <v>172270</v>
      </c>
      <c r="U12" s="28"/>
      <c r="V12" s="44" t="s">
        <v>121</v>
      </c>
      <c r="W12" s="44" t="s">
        <v>82</v>
      </c>
      <c r="X12" s="44" t="s">
        <v>113</v>
      </c>
      <c r="Y12" s="70" t="n">
        <v>57</v>
      </c>
      <c r="Z12" s="32" t="n">
        <v>1</v>
      </c>
      <c r="AA12" s="70" t="n">
        <v>5000</v>
      </c>
      <c r="AB12" s="44" t="n">
        <v>0</v>
      </c>
      <c r="AC12" s="70" t="n">
        <v>10</v>
      </c>
      <c r="AD12" s="70"/>
      <c r="AE12" s="70" t="s">
        <v>122</v>
      </c>
      <c r="AF12" s="70"/>
      <c r="AG12" s="23" t="s">
        <v>123</v>
      </c>
    </row>
    <row r="13" s="11" customFormat="true" ht="76.5" hidden="false" customHeight="false" outlineLevel="0" collapsed="false">
      <c r="B13" s="59" t="s">
        <v>107</v>
      </c>
      <c r="C13" s="46" t="s">
        <v>108</v>
      </c>
      <c r="D13" s="24" t="s">
        <v>8</v>
      </c>
      <c r="E13" s="47" t="s">
        <v>124</v>
      </c>
      <c r="F13" s="25" t="s">
        <v>125</v>
      </c>
      <c r="G13" s="62" t="n">
        <v>1</v>
      </c>
      <c r="H13" s="23" t="n">
        <v>3001640001</v>
      </c>
      <c r="I13" s="64" t="n">
        <v>13587</v>
      </c>
      <c r="J13" s="65"/>
      <c r="K13" s="66" t="s">
        <v>126</v>
      </c>
      <c r="L13" s="29" t="n">
        <v>10</v>
      </c>
      <c r="M13" s="29" t="n">
        <v>10</v>
      </c>
      <c r="N13" s="28"/>
      <c r="O13" s="28"/>
      <c r="P13" s="28"/>
      <c r="Q13" s="28"/>
      <c r="R13" s="28"/>
      <c r="S13" s="31" t="n">
        <f aca="false">MAX(M13,L13,N13)*I13</f>
        <v>135870</v>
      </c>
      <c r="T13" s="26" t="n">
        <v>135870</v>
      </c>
      <c r="U13" s="28"/>
      <c r="V13" s="67" t="s">
        <v>102</v>
      </c>
      <c r="W13" s="70" t="s">
        <v>127</v>
      </c>
      <c r="X13" s="70" t="s">
        <v>113</v>
      </c>
      <c r="Y13" s="70" t="n">
        <v>57</v>
      </c>
      <c r="Z13" s="32" t="n">
        <v>1</v>
      </c>
      <c r="AA13" s="70" t="n">
        <v>5000</v>
      </c>
      <c r="AB13" s="70" t="n">
        <v>0</v>
      </c>
      <c r="AC13" s="70" t="n">
        <v>10</v>
      </c>
      <c r="AD13" s="70"/>
      <c r="AE13" s="70" t="s">
        <v>128</v>
      </c>
      <c r="AF13" s="67"/>
      <c r="AG13" s="23" t="s">
        <v>129</v>
      </c>
    </row>
    <row r="14" s="11" customFormat="true" ht="76.5" hidden="false" customHeight="false" outlineLevel="0" collapsed="false">
      <c r="B14" s="59" t="s">
        <v>66</v>
      </c>
      <c r="C14" s="46" t="s">
        <v>130</v>
      </c>
      <c r="D14" s="24" t="s">
        <v>9</v>
      </c>
      <c r="E14" s="47" t="s">
        <v>131</v>
      </c>
      <c r="F14" s="25" t="s">
        <v>132</v>
      </c>
      <c r="G14" s="62" t="n">
        <v>1</v>
      </c>
      <c r="H14" s="63" t="n">
        <v>1005790035</v>
      </c>
      <c r="I14" s="64" t="n">
        <v>16230</v>
      </c>
      <c r="J14" s="65"/>
      <c r="K14" s="66" t="s">
        <v>133</v>
      </c>
      <c r="L14" s="28"/>
      <c r="M14" s="28"/>
      <c r="N14" s="29" t="n">
        <v>10</v>
      </c>
      <c r="O14" s="29"/>
      <c r="P14" s="29"/>
      <c r="Q14" s="29"/>
      <c r="R14" s="28" t="s">
        <v>134</v>
      </c>
      <c r="S14" s="31" t="n">
        <f aca="false">MAX(M14,L14,N14)*I14</f>
        <v>162300</v>
      </c>
      <c r="T14" s="26" t="n">
        <v>162300</v>
      </c>
      <c r="U14" s="28"/>
      <c r="V14" s="70" t="s">
        <v>135</v>
      </c>
      <c r="W14" s="70" t="s">
        <v>136</v>
      </c>
      <c r="X14" s="70" t="s">
        <v>92</v>
      </c>
      <c r="Y14" s="70" t="n">
        <v>98</v>
      </c>
      <c r="Z14" s="32" t="n">
        <v>0</v>
      </c>
      <c r="AA14" s="70" t="n">
        <v>2600</v>
      </c>
      <c r="AB14" s="70" t="n">
        <v>0</v>
      </c>
      <c r="AC14" s="70" t="n">
        <v>10</v>
      </c>
      <c r="AD14" s="70"/>
      <c r="AE14" s="70" t="s">
        <v>137</v>
      </c>
      <c r="AF14" s="70"/>
      <c r="AG14" s="23" t="s">
        <v>138</v>
      </c>
      <c r="AK14" s="15"/>
      <c r="AL14" s="15"/>
    </row>
    <row r="15" s="11" customFormat="true" ht="76.5" hidden="false" customHeight="false" outlineLevel="0" collapsed="false">
      <c r="B15" s="59" t="s">
        <v>66</v>
      </c>
      <c r="C15" s="46" t="s">
        <v>139</v>
      </c>
      <c r="D15" s="23" t="s">
        <v>10</v>
      </c>
      <c r="E15" s="60" t="s">
        <v>140</v>
      </c>
      <c r="F15" s="61" t="s">
        <v>141</v>
      </c>
      <c r="G15" s="62" t="n">
        <v>1</v>
      </c>
      <c r="H15" s="63" t="n">
        <v>1010340048</v>
      </c>
      <c r="I15" s="64" t="n">
        <v>19815</v>
      </c>
      <c r="J15" s="65"/>
      <c r="K15" s="66" t="s">
        <v>142</v>
      </c>
      <c r="L15" s="30" t="n">
        <v>6.02</v>
      </c>
      <c r="M15" s="29" t="n">
        <v>6</v>
      </c>
      <c r="N15" s="28"/>
      <c r="O15" s="28"/>
      <c r="P15" s="28"/>
      <c r="Q15" s="28"/>
      <c r="R15" s="28"/>
      <c r="S15" s="31" t="n">
        <f aca="false">MAX(M15,L15,N15)*I15</f>
        <v>119286.3</v>
      </c>
      <c r="T15" s="26" t="n">
        <v>119286</v>
      </c>
      <c r="U15" s="28"/>
      <c r="V15" s="70" t="s">
        <v>135</v>
      </c>
      <c r="W15" s="70" t="s">
        <v>82</v>
      </c>
      <c r="X15" s="70" t="s">
        <v>143</v>
      </c>
      <c r="Y15" s="70" t="n">
        <v>44</v>
      </c>
      <c r="Z15" s="32" t="n">
        <v>0</v>
      </c>
      <c r="AA15" s="70" t="n">
        <v>2684</v>
      </c>
      <c r="AB15" s="70" t="n">
        <v>0</v>
      </c>
      <c r="AC15" s="70" t="n">
        <v>10</v>
      </c>
      <c r="AD15" s="70"/>
      <c r="AE15" s="70" t="s">
        <v>144</v>
      </c>
      <c r="AF15" s="70"/>
      <c r="AG15" s="23" t="s">
        <v>145</v>
      </c>
      <c r="AK15" s="15"/>
      <c r="AL15" s="15"/>
    </row>
    <row r="16" s="11" customFormat="true" ht="12.75" hidden="false" customHeight="false" outlineLevel="0" collapsed="false">
      <c r="B16" s="74"/>
      <c r="C16" s="75"/>
      <c r="D16" s="74"/>
      <c r="E16" s="76"/>
      <c r="F16" s="76"/>
      <c r="G16" s="74"/>
      <c r="H16" s="77"/>
      <c r="I16" s="78"/>
      <c r="J16" s="78"/>
      <c r="K16" s="79"/>
      <c r="L16" s="80"/>
      <c r="M16" s="81"/>
      <c r="N16" s="82"/>
      <c r="O16" s="82"/>
      <c r="P16" s="82"/>
      <c r="Q16" s="82"/>
      <c r="R16" s="82"/>
      <c r="S16" s="56"/>
      <c r="T16" s="78"/>
      <c r="U16" s="82"/>
      <c r="V16" s="82"/>
      <c r="W16" s="82"/>
      <c r="X16" s="82"/>
      <c r="Y16" s="82"/>
      <c r="Z16" s="82"/>
      <c r="AA16" s="82"/>
      <c r="AB16" s="82"/>
      <c r="AC16" s="82"/>
      <c r="AD16" s="82"/>
      <c r="AE16" s="82"/>
      <c r="AF16" s="82"/>
      <c r="AG16" s="74"/>
      <c r="AK16" s="15"/>
      <c r="AL16" s="15"/>
    </row>
    <row r="17" s="11" customFormat="true" ht="14.25" hidden="false" customHeight="false" outlineLevel="0" collapsed="false">
      <c r="B17" s="83" t="s">
        <v>146</v>
      </c>
      <c r="C17" s="15"/>
      <c r="D17" s="15"/>
      <c r="E17" s="15"/>
      <c r="F17" s="15"/>
      <c r="K17" s="84"/>
    </row>
    <row r="18" s="11" customFormat="true" ht="76.5" hidden="false" customHeight="false" outlineLevel="0" collapsed="false">
      <c r="B18" s="59" t="s">
        <v>66</v>
      </c>
      <c r="C18" s="46" t="s">
        <v>147</v>
      </c>
      <c r="D18" s="23" t="s">
        <v>11</v>
      </c>
      <c r="E18" s="60" t="s">
        <v>148</v>
      </c>
      <c r="F18" s="60" t="s">
        <v>149</v>
      </c>
      <c r="G18" s="85" t="n">
        <v>5</v>
      </c>
      <c r="H18" s="85" t="s">
        <v>150</v>
      </c>
      <c r="I18" s="26" t="n">
        <v>10804</v>
      </c>
      <c r="J18" s="67"/>
      <c r="K18" s="66" t="s">
        <v>151</v>
      </c>
      <c r="L18" s="28"/>
      <c r="M18" s="28"/>
      <c r="N18" s="29" t="n">
        <v>5</v>
      </c>
      <c r="O18" s="29"/>
      <c r="P18" s="29"/>
      <c r="Q18" s="29"/>
      <c r="R18" s="29"/>
      <c r="S18" s="28" t="n">
        <f aca="false">MAX(M18,L18,N18)*I18</f>
        <v>54020</v>
      </c>
      <c r="T18" s="26" t="n">
        <v>54020</v>
      </c>
      <c r="U18" s="28"/>
      <c r="V18" s="70" t="s">
        <v>152</v>
      </c>
      <c r="W18" s="70" t="s">
        <v>153</v>
      </c>
      <c r="X18" s="70" t="s">
        <v>154</v>
      </c>
      <c r="Y18" s="70" t="n">
        <v>28</v>
      </c>
      <c r="Z18" s="32" t="n">
        <v>0</v>
      </c>
      <c r="AA18" s="70" t="n">
        <v>4890</v>
      </c>
      <c r="AB18" s="70" t="n">
        <v>0</v>
      </c>
      <c r="AC18" s="70" t="n">
        <v>10</v>
      </c>
      <c r="AD18" s="70"/>
      <c r="AE18" s="70" t="s">
        <v>155</v>
      </c>
      <c r="AF18" s="70"/>
      <c r="AG18" s="23" t="s">
        <v>156</v>
      </c>
      <c r="AK18" s="15"/>
      <c r="AL18" s="15"/>
    </row>
    <row r="19" s="11" customFormat="true" ht="76.5" hidden="false" customHeight="false" outlineLevel="0" collapsed="false">
      <c r="B19" s="59" t="s">
        <v>66</v>
      </c>
      <c r="C19" s="46" t="s">
        <v>157</v>
      </c>
      <c r="D19" s="23" t="s">
        <v>12</v>
      </c>
      <c r="E19" s="60" t="s">
        <v>158</v>
      </c>
      <c r="F19" s="60" t="s">
        <v>159</v>
      </c>
      <c r="G19" s="85" t="n">
        <v>1</v>
      </c>
      <c r="H19" s="85" t="n">
        <v>1004120053</v>
      </c>
      <c r="I19" s="86" t="n">
        <v>12000</v>
      </c>
      <c r="J19" s="87"/>
      <c r="K19" s="66" t="s">
        <v>160</v>
      </c>
      <c r="L19" s="29" t="n">
        <v>4</v>
      </c>
      <c r="M19" s="29" t="n">
        <v>4</v>
      </c>
      <c r="N19" s="28"/>
      <c r="O19" s="28"/>
      <c r="P19" s="28"/>
      <c r="Q19" s="28" t="n">
        <v>8.04</v>
      </c>
      <c r="R19" s="28"/>
      <c r="S19" s="31" t="n">
        <f aca="false">MAX(M19,L19,N19)*I19</f>
        <v>48000</v>
      </c>
      <c r="T19" s="26" t="n">
        <v>104540</v>
      </c>
      <c r="U19" s="28"/>
      <c r="V19" s="70" t="s">
        <v>152</v>
      </c>
      <c r="W19" s="70" t="s">
        <v>153</v>
      </c>
      <c r="X19" s="70" t="s">
        <v>154</v>
      </c>
      <c r="Y19" s="70" t="n">
        <f aca="false">261-232</f>
        <v>29</v>
      </c>
      <c r="Z19" s="32" t="n">
        <v>0</v>
      </c>
      <c r="AA19" s="70" t="n">
        <v>1700</v>
      </c>
      <c r="AB19" s="70" t="n">
        <v>3</v>
      </c>
      <c r="AC19" s="70" t="n">
        <v>10</v>
      </c>
      <c r="AD19" s="70"/>
      <c r="AE19" s="70" t="s">
        <v>161</v>
      </c>
      <c r="AF19" s="70"/>
      <c r="AG19" s="23" t="s">
        <v>162</v>
      </c>
    </row>
    <row r="20" s="11" customFormat="true" ht="12.75" hidden="false" customHeight="false" outlineLevel="0" collapsed="false">
      <c r="B20" s="74"/>
      <c r="C20" s="75"/>
      <c r="D20" s="74"/>
      <c r="E20" s="76"/>
      <c r="F20" s="76"/>
      <c r="G20" s="74"/>
      <c r="H20" s="77"/>
      <c r="I20" s="78"/>
      <c r="J20" s="78"/>
      <c r="K20" s="79"/>
      <c r="L20" s="80"/>
      <c r="M20" s="81"/>
      <c r="N20" s="82"/>
      <c r="O20" s="82"/>
      <c r="P20" s="82"/>
      <c r="Q20" s="82"/>
      <c r="R20" s="82"/>
      <c r="S20" s="56"/>
      <c r="T20" s="78"/>
      <c r="U20" s="82"/>
      <c r="V20" s="82"/>
      <c r="W20" s="82"/>
      <c r="X20" s="82"/>
      <c r="Y20" s="82"/>
      <c r="Z20" s="82"/>
      <c r="AA20" s="82"/>
      <c r="AB20" s="82"/>
      <c r="AC20" s="82"/>
      <c r="AD20" s="82"/>
      <c r="AE20" s="82"/>
      <c r="AF20" s="82"/>
      <c r="AG20" s="74"/>
      <c r="AK20" s="15"/>
      <c r="AL20" s="15"/>
    </row>
    <row r="21" customFormat="false" ht="14.25" hidden="false" customHeight="false" outlineLevel="0" collapsed="false">
      <c r="B21" s="88" t="s">
        <v>163</v>
      </c>
      <c r="G21" s="11"/>
      <c r="H21" s="89"/>
      <c r="I21" s="11"/>
      <c r="J21" s="11"/>
    </row>
    <row r="22" s="11" customFormat="true" ht="76.5" hidden="false" customHeight="false" outlineLevel="0" collapsed="false">
      <c r="B22" s="59" t="s">
        <v>66</v>
      </c>
      <c r="C22" s="46" t="s">
        <v>164</v>
      </c>
      <c r="D22" s="24" t="s">
        <v>13</v>
      </c>
      <c r="E22" s="47" t="s">
        <v>165</v>
      </c>
      <c r="F22" s="90" t="s">
        <v>166</v>
      </c>
      <c r="G22" s="23" t="n">
        <v>3</v>
      </c>
      <c r="H22" s="63" t="s">
        <v>167</v>
      </c>
      <c r="I22" s="64" t="n">
        <v>9244</v>
      </c>
      <c r="J22" s="65"/>
      <c r="K22" s="66" t="s">
        <v>168</v>
      </c>
      <c r="L22" s="29" t="n">
        <v>10</v>
      </c>
      <c r="M22" s="29" t="n">
        <v>15</v>
      </c>
      <c r="N22" s="28"/>
      <c r="O22" s="28"/>
      <c r="P22" s="28"/>
      <c r="Q22" s="28"/>
      <c r="R22" s="28" t="s">
        <v>169</v>
      </c>
      <c r="S22" s="28" t="n">
        <f aca="false">MAX(M22,L22,N22)*I22</f>
        <v>138660</v>
      </c>
      <c r="T22" s="26" t="n">
        <v>138660</v>
      </c>
      <c r="U22" s="28"/>
      <c r="V22" s="70" t="s">
        <v>152</v>
      </c>
      <c r="W22" s="70" t="s">
        <v>82</v>
      </c>
      <c r="X22" s="70" t="s">
        <v>170</v>
      </c>
      <c r="Y22" s="70" t="n">
        <v>116</v>
      </c>
      <c r="Z22" s="32" t="n">
        <v>0</v>
      </c>
      <c r="AA22" s="70" t="n">
        <v>1200</v>
      </c>
      <c r="AB22" s="70" t="n">
        <v>0</v>
      </c>
      <c r="AC22" s="70" t="n">
        <v>10</v>
      </c>
      <c r="AD22" s="70"/>
      <c r="AE22" s="70" t="s">
        <v>171</v>
      </c>
      <c r="AF22" s="70" t="s">
        <v>172</v>
      </c>
      <c r="AG22" s="23" t="s">
        <v>173</v>
      </c>
    </row>
    <row r="23" s="11" customFormat="true" ht="76.5" hidden="false" customHeight="false" outlineLevel="0" collapsed="false">
      <c r="B23" s="23" t="s">
        <v>66</v>
      </c>
      <c r="C23" s="46" t="s">
        <v>174</v>
      </c>
      <c r="D23" s="23" t="s">
        <v>14</v>
      </c>
      <c r="E23" s="60" t="s">
        <v>175</v>
      </c>
      <c r="F23" s="61" t="s">
        <v>176</v>
      </c>
      <c r="G23" s="23" t="n">
        <v>2</v>
      </c>
      <c r="H23" s="23" t="s">
        <v>177</v>
      </c>
      <c r="I23" s="26" t="n">
        <v>9200</v>
      </c>
      <c r="J23" s="26"/>
      <c r="K23" s="27" t="s">
        <v>142</v>
      </c>
      <c r="L23" s="30" t="n">
        <v>6.02</v>
      </c>
      <c r="M23" s="29" t="n">
        <v>6</v>
      </c>
      <c r="N23" s="28"/>
      <c r="O23" s="28"/>
      <c r="P23" s="28"/>
      <c r="Q23" s="28"/>
      <c r="R23" s="28"/>
      <c r="S23" s="28" t="n">
        <f aca="false">MAX(M23,L23,N23)*I23</f>
        <v>55384</v>
      </c>
      <c r="T23" s="26" t="n">
        <v>55384</v>
      </c>
      <c r="U23" s="28"/>
      <c r="V23" s="28" t="s">
        <v>71</v>
      </c>
      <c r="W23" s="28" t="s">
        <v>82</v>
      </c>
      <c r="X23" s="28" t="s">
        <v>174</v>
      </c>
      <c r="Y23" s="28" t="n">
        <f aca="false">249-217</f>
        <v>32</v>
      </c>
      <c r="Z23" s="32" t="n">
        <v>0</v>
      </c>
      <c r="AA23" s="28" t="n">
        <v>3200</v>
      </c>
      <c r="AB23" s="28" t="n">
        <v>0</v>
      </c>
      <c r="AC23" s="28" t="n">
        <v>10</v>
      </c>
      <c r="AD23" s="28"/>
      <c r="AE23" s="28" t="s">
        <v>178</v>
      </c>
      <c r="AF23" s="28" t="s">
        <v>179</v>
      </c>
      <c r="AG23" s="23" t="s">
        <v>180</v>
      </c>
      <c r="AK23" s="15"/>
      <c r="AL23" s="15"/>
    </row>
    <row r="24" s="11" customFormat="true" ht="102" hidden="false" customHeight="false" outlineLevel="0" collapsed="false">
      <c r="B24" s="91" t="s">
        <v>66</v>
      </c>
      <c r="C24" s="92" t="s">
        <v>139</v>
      </c>
      <c r="D24" s="24" t="s">
        <v>15</v>
      </c>
      <c r="E24" s="93" t="s">
        <v>181</v>
      </c>
      <c r="F24" s="37" t="s">
        <v>182</v>
      </c>
      <c r="G24" s="94" t="n">
        <v>1</v>
      </c>
      <c r="H24" s="95" t="n">
        <v>1004120053</v>
      </c>
      <c r="I24" s="96" t="n">
        <v>10042</v>
      </c>
      <c r="J24" s="69"/>
      <c r="K24" s="97" t="s">
        <v>183</v>
      </c>
      <c r="L24" s="98" t="s">
        <v>119</v>
      </c>
      <c r="M24" s="98" t="s">
        <v>120</v>
      </c>
      <c r="N24" s="99"/>
      <c r="O24" s="99"/>
      <c r="P24" s="99"/>
      <c r="Q24" s="99"/>
      <c r="R24" s="99"/>
      <c r="S24" s="99" t="n">
        <f aca="false">MAX(M24,L24,N24)*I24</f>
        <v>0</v>
      </c>
      <c r="T24" s="96" t="n">
        <v>100420</v>
      </c>
      <c r="U24" s="99"/>
      <c r="V24" s="100" t="s">
        <v>121</v>
      </c>
      <c r="W24" s="100" t="s">
        <v>184</v>
      </c>
      <c r="X24" s="100" t="s">
        <v>185</v>
      </c>
      <c r="Y24" s="100" t="n">
        <v>44</v>
      </c>
      <c r="Z24" s="32" t="n">
        <v>0</v>
      </c>
      <c r="AA24" s="100" t="n">
        <v>2805</v>
      </c>
      <c r="AB24" s="100" t="n">
        <v>0</v>
      </c>
      <c r="AC24" s="100" t="n">
        <v>10</v>
      </c>
      <c r="AD24" s="100"/>
      <c r="AE24" s="28" t="s">
        <v>178</v>
      </c>
      <c r="AF24" s="28" t="s">
        <v>179</v>
      </c>
      <c r="AG24" s="101" t="s">
        <v>186</v>
      </c>
    </row>
    <row r="25" s="11" customFormat="true" ht="63.75" hidden="false" customHeight="false" outlineLevel="0" collapsed="false">
      <c r="B25" s="59" t="s">
        <v>66</v>
      </c>
      <c r="C25" s="46" t="s">
        <v>187</v>
      </c>
      <c r="D25" s="24" t="s">
        <v>16</v>
      </c>
      <c r="E25" s="47" t="s">
        <v>188</v>
      </c>
      <c r="F25" s="47" t="s">
        <v>189</v>
      </c>
      <c r="G25" s="85" t="n">
        <v>1</v>
      </c>
      <c r="H25" s="85" t="n">
        <v>1005310017</v>
      </c>
      <c r="I25" s="26" t="n">
        <v>9261</v>
      </c>
      <c r="J25" s="67"/>
      <c r="K25" s="66" t="s">
        <v>151</v>
      </c>
      <c r="L25" s="28"/>
      <c r="M25" s="28"/>
      <c r="N25" s="29" t="n">
        <v>5</v>
      </c>
      <c r="O25" s="29"/>
      <c r="P25" s="29"/>
      <c r="Q25" s="29"/>
      <c r="R25" s="29"/>
      <c r="S25" s="28" t="n">
        <f aca="false">MAX(M25,L25,N25)*I25</f>
        <v>46305</v>
      </c>
      <c r="T25" s="26" t="n">
        <v>46305</v>
      </c>
      <c r="U25" s="28"/>
      <c r="V25" s="70" t="s">
        <v>71</v>
      </c>
      <c r="W25" s="70" t="s">
        <v>190</v>
      </c>
      <c r="X25" s="70" t="s">
        <v>154</v>
      </c>
      <c r="Y25" s="70" t="n">
        <v>28</v>
      </c>
      <c r="Z25" s="32" t="n">
        <v>0</v>
      </c>
      <c r="AA25" s="70" t="n">
        <v>3200</v>
      </c>
      <c r="AB25" s="70" t="n">
        <v>0</v>
      </c>
      <c r="AC25" s="70" t="n">
        <v>10</v>
      </c>
      <c r="AD25" s="70"/>
      <c r="AE25" s="28" t="s">
        <v>178</v>
      </c>
      <c r="AF25" s="28" t="s">
        <v>179</v>
      </c>
      <c r="AG25" s="23" t="s">
        <v>191</v>
      </c>
    </row>
    <row r="26" s="11" customFormat="true" ht="12.75" hidden="false" customHeight="false" outlineLevel="0" collapsed="false">
      <c r="B26" s="74"/>
      <c r="C26" s="75"/>
      <c r="D26" s="75"/>
      <c r="E26" s="102"/>
      <c r="F26" s="102"/>
      <c r="G26" s="74"/>
      <c r="H26" s="103"/>
      <c r="I26" s="78"/>
      <c r="J26" s="78"/>
      <c r="K26" s="79"/>
      <c r="L26" s="82"/>
      <c r="M26" s="82"/>
      <c r="N26" s="81"/>
      <c r="O26" s="81"/>
      <c r="P26" s="81"/>
      <c r="Q26" s="81"/>
      <c r="R26" s="81"/>
      <c r="S26" s="82"/>
      <c r="T26" s="78"/>
      <c r="U26" s="82"/>
      <c r="V26" s="82"/>
      <c r="W26" s="82"/>
      <c r="X26" s="82"/>
      <c r="Y26" s="82"/>
      <c r="Z26" s="82"/>
      <c r="AA26" s="82"/>
      <c r="AB26" s="82"/>
      <c r="AC26" s="82"/>
      <c r="AD26" s="82"/>
      <c r="AE26" s="82"/>
      <c r="AF26" s="82"/>
      <c r="AG26" s="74"/>
    </row>
    <row r="27" s="11" customFormat="true" ht="12.75" hidden="false" customHeight="false" outlineLevel="0" collapsed="false">
      <c r="B27" s="74"/>
      <c r="C27" s="75"/>
      <c r="D27" s="75"/>
      <c r="E27" s="102"/>
      <c r="F27" s="102"/>
      <c r="G27" s="74"/>
      <c r="H27" s="103"/>
      <c r="I27" s="78"/>
      <c r="J27" s="78"/>
      <c r="K27" s="79"/>
      <c r="L27" s="82"/>
      <c r="M27" s="82"/>
      <c r="N27" s="81"/>
      <c r="O27" s="81"/>
      <c r="P27" s="81"/>
      <c r="Q27" s="81"/>
      <c r="R27" s="81"/>
      <c r="S27" s="82"/>
      <c r="T27" s="78"/>
      <c r="U27" s="82"/>
      <c r="V27" s="82"/>
      <c r="W27" s="82"/>
      <c r="X27" s="82"/>
      <c r="Y27" s="82"/>
      <c r="Z27" s="82"/>
      <c r="AA27" s="82"/>
      <c r="AB27" s="82"/>
      <c r="AC27" s="82"/>
      <c r="AD27" s="82"/>
      <c r="AE27" s="82"/>
      <c r="AF27" s="82"/>
      <c r="AG27" s="74"/>
    </row>
    <row r="32" customFormat="false" ht="12.75" hidden="false" customHeight="false" outlineLevel="0" collapsed="false">
      <c r="AK32" s="104"/>
      <c r="AL32" s="104"/>
    </row>
    <row r="33" customFormat="false" ht="12.75" hidden="false" customHeight="false" outlineLevel="0" collapsed="false">
      <c r="D33" s="104"/>
      <c r="E33" s="104"/>
      <c r="F33" s="104"/>
      <c r="AK33" s="104"/>
      <c r="AL33" s="104"/>
    </row>
    <row r="36" customFormat="false" ht="12.75" hidden="false" customHeight="false" outlineLevel="0" collapsed="false">
      <c r="AK36" s="104"/>
      <c r="AL36" s="104"/>
    </row>
    <row r="37" customFormat="false" ht="12.75" hidden="false" customHeight="false" outlineLevel="0" collapsed="false">
      <c r="D37" s="104"/>
      <c r="E37" s="104"/>
      <c r="F37" s="104"/>
    </row>
    <row r="47" customFormat="false" ht="12.75" hidden="false" customHeight="false" outlineLevel="0" collapsed="false">
      <c r="D47" s="104"/>
      <c r="E47" s="104"/>
      <c r="F47" s="104"/>
    </row>
    <row r="48" customFormat="false" ht="12.75" hidden="false" customHeight="false" outlineLevel="0" collapsed="false">
      <c r="D48" s="104"/>
      <c r="E48" s="104"/>
      <c r="F48" s="104"/>
    </row>
    <row r="49" customFormat="false" ht="12.75" hidden="false" customHeight="false" outlineLevel="0" collapsed="false">
      <c r="D49" s="104"/>
      <c r="E49" s="104"/>
      <c r="F49" s="104"/>
    </row>
  </sheetData>
  <mergeCells count="2">
    <mergeCell ref="B5:F5"/>
    <mergeCell ref="B9:F9"/>
  </mergeCells>
  <hyperlinks>
    <hyperlink ref="E6" r:id="rId1" display="http://terramgn.terragis.net/ol6/mgn_ny_map/?bookmark=ahzy3txs"/>
    <hyperlink ref="E7" r:id="rId2" display="http://terramgn.terragis.net/ol6/mgn_ny_map/?bookmark=6178jsma"/>
    <hyperlink ref="F7" r:id="rId3" display="https://www.google.com/maps/@40.8679062,-73.9164383,3a,75y,329h,101.62t/data=!3m6!1e1!3m4!1sTjULCxiGVAHdpv8fFqj2gg!2e0!7i16384!8i8192"/>
    <hyperlink ref="E8" r:id="rId4" display="http://terramgn.terragis.net/ol6/mgn_ny_map/?bookmark=tm684yfx"/>
    <hyperlink ref="F8" r:id="rId5" display="https://www.google.com/maps/@40.7193061,-74.0082284,143a,35y,156.45h,46.85t/data=!3m1!1e3"/>
    <hyperlink ref="E10" r:id="rId6" display="http://terramgn.terragis.net/ol6/mgn_ny_map/?bookmark=dhbwj4hg"/>
    <hyperlink ref="F10" r:id="rId7" display="https://www.google.com/maps/@40.7525186,-73.9945527,302a,35y,331.92h,44.73t/data=!3m1!1e3"/>
    <hyperlink ref="E11" r:id="rId8" display="http://terramgn.terragis.net/ol6/mgn_ny_map/?bookmark=mppu7997"/>
    <hyperlink ref="F11" r:id="rId9" display="https://www.google.com/maps/place/180+Schermerhorn+St,+Brooklyn,+NY+11201/@40.6870538,-73.9867136,294a,35y,349.88h,41.94t/data=!3m1!1e3!4m6!3m5!1s0x89c25a4c491366b3:0x8cd0d3db5a033dd5!8m2!3d40.6893229!4d-73.9871465!16s%2Fg%2F11hbsyz26r"/>
    <hyperlink ref="E12" r:id="rId10" display="http://terramgn.terragis.net/ol6/mgn_ny_map/?bookmark=pr9fcj4a"/>
    <hyperlink ref="F12" r:id="rId11" display="https://www.google.com/maps/@40.6898325,-73.9905894,183a,35y,16.28h,33.23t/data=!3m1!1e3"/>
    <hyperlink ref="E13" r:id="rId12" display="http://terramgn.terragis.net/ol6/mgn_ny_map/?bookmark=9p6xspw6"/>
    <hyperlink ref="F13" r:id="rId13" display="https://www.google.com/maps/@40.6912121,-73.9880441,81a,35y,162.3h,56.4t/data=!3m1!1e3"/>
    <hyperlink ref="E14" r:id="rId14" display="http://terramgn.terragis.net/ol6/mgn_ny_map/?bookmark=2kjzbr6u"/>
    <hyperlink ref="F14" r:id="rId15" display="https://www.google.com/maps/@40.7251814,-74.008495,110a,35y,81.56h,56.16t/data=!3m1!1e3"/>
    <hyperlink ref="E15" r:id="rId16" display="http://terramgn.terragis.net/ol6/mgn_ny_map/?bookmark=sf7rf497"/>
    <hyperlink ref="F15" r:id="rId17" display="https://www.google.com/maps/@40.7600865,-73.9905692,93a,35y,185.71h,51.65t/data=!3m1!1e3"/>
    <hyperlink ref="E18" r:id="rId18" display="http://terramgn.terragis.net/ol6/mgn_ny_map/?bookmark=tbrxwrc4"/>
    <hyperlink ref="F18" r:id="rId19" display="https://www.google.com/maps/@40.7192737,-73.999631,147a,35y,170.79h,34.27t/data=!3m1!1e3"/>
    <hyperlink ref="E19" r:id="rId20" display="http://terramgn.terragis.net/ol6/mgn_ny_map/?bookmark=nqxqnqd9"/>
    <hyperlink ref="F19" r:id="rId21" display="https://www.google.com/maps/@40.7200628,-73.9863218,127a,35y,349.12h,62.76t/data=!3m1!1e3"/>
    <hyperlink ref="E22" r:id="rId22" display="http://terramgn.terragis.net/ol6/mgn_ny_map/?bookmark=9newsh9r"/>
    <hyperlink ref="F22" r:id="rId23" display="https://www.google.com/maps/@40.7061575,-74.0024653,147a,35y,275.62h,57.15t/data=!3m1!1e3"/>
    <hyperlink ref="E23" r:id="rId24" display="http://terramgn.terragis.net/ol6/mgn_ny_map/?bookmark=xzzbzh8z"/>
    <hyperlink ref="F23" r:id="rId25" display="https://www.google.com/maps/@40.7457009,-74.0052347,45a,35y,284.44h,57.65t/data=!3m1!1e3"/>
    <hyperlink ref="E24" r:id="rId26" display="http://terramgn.terragis.net/ol6/mgn_ny_map/?bookmark=y6edzp47"/>
    <hyperlink ref="F24" r:id="rId27" display="https://www.google.com/maps/@40.7587704,-73.9893998,3a,75y,15.13h,97.94t/data=!3m6!1e1!3m4!1sPKv9BRfO7B4EO0dadhpbbA!2e0!7i16384!8i8192"/>
    <hyperlink ref="E25" r:id="rId28" display="http://terramgn.terragis.net/ol6/mgn_ny_map/?bookmark=n2d6m4vh"/>
    <hyperlink ref="F25" r:id="rId29" display="https://www.google.com/maps/@?api=1&amp;map_action=pano&amp;viewpoint=40.7272955,-73.993163"/>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2:Q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4" activeCellId="0" sqref="G24"/>
    </sheetView>
  </sheetViews>
  <sheetFormatPr defaultColWidth="8.703125" defaultRowHeight="12.75" zeroHeight="false" outlineLevelRow="0" outlineLevelCol="0"/>
  <sheetData>
    <row r="2" customFormat="false" ht="12.75" hidden="false" customHeight="true" outlineLevel="0" collapsed="false">
      <c r="B2" s="105" t="s">
        <v>192</v>
      </c>
      <c r="C2" s="105"/>
      <c r="D2" s="105"/>
      <c r="E2" s="105"/>
      <c r="F2" s="105"/>
      <c r="G2" s="105"/>
      <c r="H2" s="105"/>
      <c r="I2" s="105"/>
      <c r="J2" s="105"/>
      <c r="K2" s="105"/>
      <c r="L2" s="105"/>
      <c r="M2" s="105"/>
      <c r="N2" s="105"/>
      <c r="O2" s="105"/>
      <c r="P2" s="105"/>
      <c r="Q2" s="105"/>
    </row>
    <row r="3" customFormat="false" ht="18" hidden="false" customHeight="true" outlineLevel="0" collapsed="false">
      <c r="B3" s="106" t="s">
        <v>34</v>
      </c>
      <c r="C3" s="107" t="s">
        <v>35</v>
      </c>
      <c r="D3" s="107"/>
      <c r="E3" s="108" t="s">
        <v>36</v>
      </c>
      <c r="F3" s="108"/>
      <c r="G3" s="109" t="s">
        <v>193</v>
      </c>
      <c r="H3" s="106" t="s">
        <v>194</v>
      </c>
      <c r="I3" s="107" t="s">
        <v>195</v>
      </c>
      <c r="J3" s="107" t="s">
        <v>196</v>
      </c>
      <c r="K3" s="107" t="s">
        <v>197</v>
      </c>
      <c r="L3" s="107"/>
      <c r="M3" s="109" t="s">
        <v>198</v>
      </c>
      <c r="N3" s="109"/>
      <c r="O3" s="109"/>
      <c r="P3" s="109" t="s">
        <v>199</v>
      </c>
      <c r="Q3" s="109"/>
    </row>
    <row r="4" customFormat="false" ht="12.75" hidden="false" customHeight="true" outlineLevel="0" collapsed="false">
      <c r="B4" s="110" t="s">
        <v>200</v>
      </c>
      <c r="C4" s="110" t="s">
        <v>201</v>
      </c>
      <c r="D4" s="110"/>
      <c r="E4" s="110" t="s">
        <v>202</v>
      </c>
      <c r="F4" s="110"/>
      <c r="G4" s="111"/>
      <c r="H4" s="110" t="s">
        <v>203</v>
      </c>
      <c r="I4" s="110" t="s">
        <v>204</v>
      </c>
      <c r="J4" s="111"/>
      <c r="K4" s="111"/>
      <c r="L4" s="111"/>
      <c r="M4" s="110" t="s">
        <v>205</v>
      </c>
      <c r="N4" s="110"/>
      <c r="O4" s="110"/>
      <c r="P4" s="110" t="s">
        <v>206</v>
      </c>
      <c r="Q4" s="110"/>
    </row>
    <row r="5" customFormat="false" ht="12.75" hidden="false" customHeight="true" outlineLevel="0" collapsed="false">
      <c r="B5" s="110" t="s">
        <v>207</v>
      </c>
      <c r="C5" s="110" t="s">
        <v>208</v>
      </c>
      <c r="D5" s="110"/>
      <c r="E5" s="110" t="s">
        <v>209</v>
      </c>
      <c r="F5" s="110"/>
      <c r="G5" s="112"/>
      <c r="H5" s="110" t="s">
        <v>210</v>
      </c>
      <c r="I5" s="110" t="s">
        <v>204</v>
      </c>
      <c r="J5" s="110" t="s">
        <v>204</v>
      </c>
      <c r="K5" s="110" t="s">
        <v>211</v>
      </c>
      <c r="L5" s="110"/>
      <c r="M5" s="110" t="s">
        <v>212</v>
      </c>
      <c r="N5" s="110"/>
      <c r="O5" s="110"/>
      <c r="P5" s="110" t="s">
        <v>213</v>
      </c>
      <c r="Q5" s="110"/>
    </row>
    <row r="6" customFormat="false" ht="12.75" hidden="false" customHeight="true" outlineLevel="0" collapsed="false">
      <c r="B6" s="110" t="s">
        <v>207</v>
      </c>
      <c r="C6" s="110" t="s">
        <v>208</v>
      </c>
      <c r="D6" s="110"/>
      <c r="E6" s="110" t="s">
        <v>214</v>
      </c>
      <c r="F6" s="110"/>
      <c r="G6" s="112"/>
      <c r="H6" s="110" t="s">
        <v>203</v>
      </c>
      <c r="I6" s="110" t="s">
        <v>204</v>
      </c>
      <c r="J6" s="110" t="s">
        <v>204</v>
      </c>
      <c r="K6" s="112"/>
      <c r="L6" s="112"/>
      <c r="M6" s="110" t="s">
        <v>215</v>
      </c>
      <c r="N6" s="110"/>
      <c r="O6" s="110"/>
      <c r="P6" s="110" t="s">
        <v>216</v>
      </c>
      <c r="Q6" s="110"/>
    </row>
    <row r="7" customFormat="false" ht="12.75" hidden="false" customHeight="true" outlineLevel="0" collapsed="false">
      <c r="B7" s="110" t="s">
        <v>207</v>
      </c>
      <c r="C7" s="110" t="s">
        <v>208</v>
      </c>
      <c r="D7" s="110"/>
      <c r="E7" s="110" t="s">
        <v>217</v>
      </c>
      <c r="F7" s="110"/>
      <c r="G7" s="111"/>
      <c r="H7" s="110" t="s">
        <v>203</v>
      </c>
      <c r="I7" s="110" t="s">
        <v>204</v>
      </c>
      <c r="J7" s="110" t="s">
        <v>204</v>
      </c>
      <c r="K7" s="111"/>
      <c r="L7" s="111"/>
      <c r="M7" s="110" t="s">
        <v>215</v>
      </c>
      <c r="N7" s="110"/>
      <c r="O7" s="110"/>
      <c r="P7" s="110" t="s">
        <v>218</v>
      </c>
      <c r="Q7" s="110"/>
    </row>
    <row r="8" customFormat="false" ht="12.75" hidden="false" customHeight="true" outlineLevel="0" collapsed="false">
      <c r="B8" s="113" t="s">
        <v>207</v>
      </c>
      <c r="C8" s="113" t="s">
        <v>208</v>
      </c>
      <c r="D8" s="113"/>
      <c r="E8" s="113" t="s">
        <v>219</v>
      </c>
      <c r="F8" s="113"/>
      <c r="G8" s="114"/>
      <c r="H8" s="113" t="s">
        <v>203</v>
      </c>
      <c r="I8" s="113" t="s">
        <v>204</v>
      </c>
      <c r="J8" s="113" t="s">
        <v>204</v>
      </c>
      <c r="K8" s="114"/>
      <c r="L8" s="114"/>
      <c r="M8" s="113" t="s">
        <v>220</v>
      </c>
      <c r="N8" s="113"/>
      <c r="O8" s="113"/>
      <c r="P8" s="113" t="s">
        <v>221</v>
      </c>
      <c r="Q8" s="113"/>
    </row>
    <row r="9" customFormat="false" ht="12.75" hidden="false" customHeight="true" outlineLevel="0" collapsed="false">
      <c r="B9" s="113" t="s">
        <v>207</v>
      </c>
      <c r="C9" s="113" t="s">
        <v>208</v>
      </c>
      <c r="D9" s="113"/>
      <c r="E9" s="113" t="s">
        <v>222</v>
      </c>
      <c r="F9" s="113"/>
      <c r="G9" s="115"/>
      <c r="H9" s="113" t="s">
        <v>203</v>
      </c>
      <c r="I9" s="113" t="s">
        <v>204</v>
      </c>
      <c r="J9" s="113" t="s">
        <v>204</v>
      </c>
      <c r="K9" s="115"/>
      <c r="L9" s="115"/>
      <c r="M9" s="113" t="s">
        <v>223</v>
      </c>
      <c r="N9" s="113"/>
      <c r="O9" s="113"/>
      <c r="P9" s="113" t="s">
        <v>224</v>
      </c>
      <c r="Q9" s="113"/>
    </row>
    <row r="10" customFormat="false" ht="12.75" hidden="false" customHeight="true" outlineLevel="0" collapsed="false">
      <c r="B10" s="113" t="s">
        <v>207</v>
      </c>
      <c r="C10" s="113" t="s">
        <v>225</v>
      </c>
      <c r="D10" s="113"/>
      <c r="E10" s="113" t="s">
        <v>226</v>
      </c>
      <c r="F10" s="113"/>
      <c r="G10" s="114"/>
      <c r="H10" s="113" t="s">
        <v>203</v>
      </c>
      <c r="I10" s="113" t="s">
        <v>204</v>
      </c>
      <c r="J10" s="113" t="s">
        <v>204</v>
      </c>
      <c r="K10" s="114"/>
      <c r="L10" s="114"/>
      <c r="M10" s="113" t="s">
        <v>227</v>
      </c>
      <c r="N10" s="113"/>
      <c r="O10" s="113"/>
      <c r="P10" s="113" t="s">
        <v>228</v>
      </c>
      <c r="Q10" s="113"/>
    </row>
    <row r="11" customFormat="false" ht="12.75" hidden="false" customHeight="true" outlineLevel="0" collapsed="false">
      <c r="B11" s="113" t="s">
        <v>207</v>
      </c>
      <c r="C11" s="113" t="s">
        <v>225</v>
      </c>
      <c r="D11" s="113"/>
      <c r="E11" s="113" t="s">
        <v>229</v>
      </c>
      <c r="F11" s="113"/>
      <c r="G11" s="115"/>
      <c r="H11" s="113" t="s">
        <v>203</v>
      </c>
      <c r="I11" s="113" t="s">
        <v>204</v>
      </c>
      <c r="J11" s="113" t="s">
        <v>204</v>
      </c>
      <c r="K11" s="115"/>
      <c r="L11" s="115"/>
      <c r="M11" s="113" t="s">
        <v>230</v>
      </c>
      <c r="N11" s="113"/>
      <c r="O11" s="113"/>
      <c r="P11" s="113" t="s">
        <v>231</v>
      </c>
      <c r="Q11" s="113"/>
    </row>
    <row r="12" customFormat="false" ht="18" hidden="false" customHeight="true" outlineLevel="0" collapsed="false">
      <c r="B12" s="110" t="s">
        <v>207</v>
      </c>
      <c r="C12" s="110" t="s">
        <v>232</v>
      </c>
      <c r="D12" s="110"/>
      <c r="E12" s="110" t="s">
        <v>233</v>
      </c>
      <c r="F12" s="110"/>
      <c r="G12" s="111"/>
      <c r="H12" s="110" t="s">
        <v>203</v>
      </c>
      <c r="I12" s="110" t="s">
        <v>204</v>
      </c>
      <c r="J12" s="110" t="s">
        <v>234</v>
      </c>
      <c r="K12" s="111"/>
      <c r="L12" s="111"/>
      <c r="M12" s="110" t="s">
        <v>235</v>
      </c>
      <c r="N12" s="110"/>
      <c r="O12" s="110"/>
      <c r="P12" s="110" t="s">
        <v>236</v>
      </c>
      <c r="Q12" s="110"/>
    </row>
    <row r="13" customFormat="false" ht="18" hidden="false" customHeight="true" outlineLevel="0" collapsed="false">
      <c r="B13" s="110" t="s">
        <v>207</v>
      </c>
      <c r="C13" s="110" t="s">
        <v>232</v>
      </c>
      <c r="D13" s="110"/>
      <c r="E13" s="110" t="s">
        <v>237</v>
      </c>
      <c r="F13" s="110"/>
      <c r="G13" s="111"/>
      <c r="H13" s="110" t="s">
        <v>203</v>
      </c>
      <c r="I13" s="110" t="s">
        <v>204</v>
      </c>
      <c r="J13" s="110" t="s">
        <v>234</v>
      </c>
      <c r="K13" s="111"/>
      <c r="L13" s="111"/>
      <c r="M13" s="110" t="s">
        <v>235</v>
      </c>
      <c r="N13" s="110"/>
      <c r="O13" s="110"/>
      <c r="P13" s="110" t="s">
        <v>238</v>
      </c>
      <c r="Q13" s="110"/>
    </row>
    <row r="14" customFormat="false" ht="12.75" hidden="false" customHeight="true" outlineLevel="0" collapsed="false">
      <c r="B14" s="110" t="s">
        <v>207</v>
      </c>
      <c r="C14" s="110" t="s">
        <v>232</v>
      </c>
      <c r="D14" s="110"/>
      <c r="E14" s="110" t="s">
        <v>239</v>
      </c>
      <c r="F14" s="110"/>
      <c r="G14" s="112"/>
      <c r="H14" s="110" t="s">
        <v>203</v>
      </c>
      <c r="I14" s="110" t="s">
        <v>204</v>
      </c>
      <c r="J14" s="110" t="s">
        <v>204</v>
      </c>
      <c r="K14" s="112"/>
      <c r="L14" s="112"/>
      <c r="M14" s="110" t="s">
        <v>240</v>
      </c>
      <c r="N14" s="110"/>
      <c r="O14" s="110"/>
      <c r="P14" s="110" t="s">
        <v>241</v>
      </c>
      <c r="Q14" s="110"/>
    </row>
    <row r="15" customFormat="false" ht="12.75" hidden="false" customHeight="true" outlineLevel="0" collapsed="false">
      <c r="B15" s="110" t="s">
        <v>207</v>
      </c>
      <c r="C15" s="110" t="s">
        <v>232</v>
      </c>
      <c r="D15" s="110"/>
      <c r="E15" s="110" t="s">
        <v>242</v>
      </c>
      <c r="F15" s="110"/>
      <c r="G15" s="112"/>
      <c r="H15" s="110" t="s">
        <v>203</v>
      </c>
      <c r="I15" s="110" t="s">
        <v>204</v>
      </c>
      <c r="J15" s="110" t="s">
        <v>204</v>
      </c>
      <c r="K15" s="112"/>
      <c r="L15" s="112"/>
      <c r="M15" s="110" t="s">
        <v>243</v>
      </c>
      <c r="N15" s="110"/>
      <c r="O15" s="110"/>
      <c r="P15" s="110" t="s">
        <v>244</v>
      </c>
      <c r="Q15" s="110"/>
    </row>
    <row r="16" customFormat="false" ht="12.75" hidden="false" customHeight="true" outlineLevel="0" collapsed="false">
      <c r="B16" s="110" t="s">
        <v>207</v>
      </c>
      <c r="C16" s="110" t="s">
        <v>225</v>
      </c>
      <c r="D16" s="110"/>
      <c r="E16" s="110" t="s">
        <v>245</v>
      </c>
      <c r="F16" s="110"/>
      <c r="G16" s="112"/>
      <c r="H16" s="110" t="s">
        <v>203</v>
      </c>
      <c r="I16" s="110" t="s">
        <v>204</v>
      </c>
      <c r="J16" s="110" t="s">
        <v>204</v>
      </c>
      <c r="K16" s="112"/>
      <c r="L16" s="112"/>
      <c r="M16" s="110" t="s">
        <v>240</v>
      </c>
      <c r="N16" s="110"/>
      <c r="O16" s="110"/>
      <c r="P16" s="110" t="s">
        <v>246</v>
      </c>
      <c r="Q16" s="110"/>
    </row>
    <row r="17" customFormat="false" ht="12.75" hidden="false" customHeight="true" outlineLevel="0" collapsed="false">
      <c r="B17" s="110" t="s">
        <v>207</v>
      </c>
      <c r="C17" s="110" t="s">
        <v>225</v>
      </c>
      <c r="D17" s="110"/>
      <c r="E17" s="110" t="s">
        <v>247</v>
      </c>
      <c r="F17" s="110"/>
      <c r="G17" s="111"/>
      <c r="H17" s="110" t="s">
        <v>203</v>
      </c>
      <c r="I17" s="110" t="s">
        <v>248</v>
      </c>
      <c r="J17" s="110" t="s">
        <v>248</v>
      </c>
      <c r="K17" s="110" t="s">
        <v>248</v>
      </c>
      <c r="L17" s="110"/>
      <c r="M17" s="110" t="s">
        <v>248</v>
      </c>
      <c r="N17" s="110"/>
      <c r="O17" s="110"/>
      <c r="P17" s="110" t="s">
        <v>249</v>
      </c>
      <c r="Q17" s="110"/>
    </row>
  </sheetData>
  <mergeCells count="76">
    <mergeCell ref="B2:Q2"/>
    <mergeCell ref="C3:D3"/>
    <mergeCell ref="E3:F3"/>
    <mergeCell ref="K3:L3"/>
    <mergeCell ref="M3:O3"/>
    <mergeCell ref="P3:Q3"/>
    <mergeCell ref="C4:D4"/>
    <mergeCell ref="E4:F4"/>
    <mergeCell ref="K4:L4"/>
    <mergeCell ref="M4:O4"/>
    <mergeCell ref="P4:Q4"/>
    <mergeCell ref="C5:D5"/>
    <mergeCell ref="E5:F5"/>
    <mergeCell ref="K5:L5"/>
    <mergeCell ref="M5:O5"/>
    <mergeCell ref="P5:Q5"/>
    <mergeCell ref="C6:D6"/>
    <mergeCell ref="E6:F6"/>
    <mergeCell ref="K6:L6"/>
    <mergeCell ref="M6:O6"/>
    <mergeCell ref="P6:Q6"/>
    <mergeCell ref="C7:D7"/>
    <mergeCell ref="E7:F7"/>
    <mergeCell ref="K7:L7"/>
    <mergeCell ref="M7:O7"/>
    <mergeCell ref="P7:Q7"/>
    <mergeCell ref="C8:D8"/>
    <mergeCell ref="E8:F8"/>
    <mergeCell ref="K8:L8"/>
    <mergeCell ref="M8:O8"/>
    <mergeCell ref="P8:Q8"/>
    <mergeCell ref="C9:D9"/>
    <mergeCell ref="E9:F9"/>
    <mergeCell ref="K9:L9"/>
    <mergeCell ref="M9:O9"/>
    <mergeCell ref="P9:Q9"/>
    <mergeCell ref="C10:D10"/>
    <mergeCell ref="E10:F10"/>
    <mergeCell ref="K10:L10"/>
    <mergeCell ref="M10:O10"/>
    <mergeCell ref="P10:Q10"/>
    <mergeCell ref="C11:D11"/>
    <mergeCell ref="E11:F11"/>
    <mergeCell ref="K11:L11"/>
    <mergeCell ref="M11:O11"/>
    <mergeCell ref="P11:Q11"/>
    <mergeCell ref="C12:D12"/>
    <mergeCell ref="E12:F12"/>
    <mergeCell ref="K12:L12"/>
    <mergeCell ref="M12:O12"/>
    <mergeCell ref="P12:Q12"/>
    <mergeCell ref="C13:D13"/>
    <mergeCell ref="E13:F13"/>
    <mergeCell ref="K13:L13"/>
    <mergeCell ref="M13:O13"/>
    <mergeCell ref="P13:Q13"/>
    <mergeCell ref="C14:D14"/>
    <mergeCell ref="E14:F14"/>
    <mergeCell ref="K14:L14"/>
    <mergeCell ref="M14:O14"/>
    <mergeCell ref="P14:Q14"/>
    <mergeCell ref="C15:D15"/>
    <mergeCell ref="E15:F15"/>
    <mergeCell ref="K15:L15"/>
    <mergeCell ref="M15:O15"/>
    <mergeCell ref="P15:Q15"/>
    <mergeCell ref="C16:D16"/>
    <mergeCell ref="E16:F16"/>
    <mergeCell ref="K16:L16"/>
    <mergeCell ref="M16:O16"/>
    <mergeCell ref="P16:Q16"/>
    <mergeCell ref="C17:D17"/>
    <mergeCell ref="E17:F17"/>
    <mergeCell ref="K17:L17"/>
    <mergeCell ref="M17:O17"/>
    <mergeCell ref="P17:Q17"/>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F16"/>
  <sheetViews>
    <sheetView showFormulas="false" showGridLines="true" showRowColHeaders="true" showZeros="true" rightToLeft="false" tabSelected="true" showOutlineSymbols="true" defaultGridColor="true" view="normal" topLeftCell="Y1" colorId="64" zoomScale="100" zoomScaleNormal="100" zoomScalePageLayoutView="100" workbookViewId="0">
      <selection pane="topLeft" activeCell="A1" activeCellId="0" sqref="A1"/>
    </sheetView>
  </sheetViews>
  <sheetFormatPr defaultColWidth="12.8046875" defaultRowHeight="12.8" zeroHeight="false" outlineLevelRow="0" outlineLevelCol="0"/>
  <sheetData>
    <row r="1" customFormat="false" ht="12.8" hidden="false" customHeight="false" outlineLevel="0" collapsed="false">
      <c r="A1" s="116" t="s">
        <v>250</v>
      </c>
      <c r="B1" s="116" t="s">
        <v>251</v>
      </c>
      <c r="C1" s="116" t="s">
        <v>252</v>
      </c>
      <c r="D1" s="116" t="s">
        <v>253</v>
      </c>
      <c r="E1" s="116" t="s">
        <v>254</v>
      </c>
      <c r="F1" s="116" t="s">
        <v>255</v>
      </c>
      <c r="G1" s="116" t="s">
        <v>256</v>
      </c>
      <c r="H1" s="116" t="s">
        <v>257</v>
      </c>
      <c r="I1" s="116" t="s">
        <v>258</v>
      </c>
      <c r="J1" s="116" t="s">
        <v>259</v>
      </c>
      <c r="K1" s="116" t="s">
        <v>260</v>
      </c>
      <c r="L1" s="116" t="s">
        <v>261</v>
      </c>
      <c r="M1" s="116" t="s">
        <v>262</v>
      </c>
      <c r="N1" s="116" t="s">
        <v>263</v>
      </c>
      <c r="O1" s="116" t="s">
        <v>264</v>
      </c>
      <c r="P1" s="116" t="s">
        <v>265</v>
      </c>
      <c r="Q1" s="116" t="s">
        <v>266</v>
      </c>
      <c r="R1" s="116" t="s">
        <v>267</v>
      </c>
      <c r="S1" s="116" t="s">
        <v>268</v>
      </c>
      <c r="T1" s="116" t="s">
        <v>269</v>
      </c>
      <c r="U1" s="116" t="s">
        <v>270</v>
      </c>
      <c r="V1" s="116" t="s">
        <v>271</v>
      </c>
      <c r="W1" s="116" t="s">
        <v>272</v>
      </c>
      <c r="X1" s="116" t="s">
        <v>273</v>
      </c>
      <c r="Y1" s="116" t="s">
        <v>274</v>
      </c>
      <c r="Z1" s="116" t="s">
        <v>275</v>
      </c>
      <c r="AA1" s="116" t="s">
        <v>276</v>
      </c>
      <c r="AB1" s="116" t="s">
        <v>277</v>
      </c>
      <c r="AC1" s="116" t="s">
        <v>278</v>
      </c>
      <c r="AD1" s="116" t="s">
        <v>279</v>
      </c>
      <c r="AE1" s="116" t="s">
        <v>280</v>
      </c>
      <c r="AF1" s="116" t="s">
        <v>281</v>
      </c>
    </row>
    <row r="2" customFormat="false" ht="12.8" hidden="false" customHeight="false" outlineLevel="0" collapsed="false">
      <c r="A2" s="116" t="str">
        <f aca="false">'Edison NY Sites'!B6</f>
        <v>Manhattan</v>
      </c>
      <c r="B2" s="116" t="str">
        <f aca="false">'Edison NY Sites'!B5</f>
        <v>Most Opportunistic ESS Sites</v>
      </c>
      <c r="C2" s="116" t="str">
        <f aca="false">'Edison NY Sites'!C6</f>
        <v>East Harlem</v>
      </c>
      <c r="D2" s="116" t="str">
        <f aca="false">'Edison NY Sites'!D6</f>
        <v>409 E 110th St</v>
      </c>
      <c r="E2" s="116" t="str">
        <f aca="false">'Edison NY Sites'!E6</f>
        <v>http://terramgn.terragis.net/ol6/mgn_ny_map/?bookmark=ahzy3txs</v>
      </c>
      <c r="F2" s="116" t="str">
        <f aca="false">'Edison NY Sites'!F6</f>
        <v>https://www.google.com/maps/@40.7928851,-73.936264,114a,35y,236.85h,49.94t/data=!3m1!1e3</v>
      </c>
      <c r="G2" s="117" t="n">
        <f aca="false">IF('Edison NY Sites'!G6=0,"",'Edison NY Sites'!G6)</f>
        <v>1</v>
      </c>
      <c r="H2" s="117" t="n">
        <f aca="false">IF('Edison NY Sites'!H6=0,"",'Edison NY Sites'!H6)</f>
        <v>1017040008</v>
      </c>
      <c r="I2" s="118" t="n">
        <f aca="false">IF('Edison NY Sites'!I6=0,"",'Edison NY Sites'!I6)</f>
        <v>23673</v>
      </c>
      <c r="J2" s="117" t="str">
        <f aca="false">IF('Edison NY Sites'!K6=0,"",'Edison NY Sites'!K6)</f>
        <v>M1-4</v>
      </c>
      <c r="K2" s="117" t="str">
        <f aca="false">IF('Edison NY Sites'!L6=0,"",'Edison NY Sites'!L6)</f>
        <v/>
      </c>
      <c r="L2" s="117" t="str">
        <f aca="false">IF('Edison NY Sites'!M6=0,"",'Edison NY Sites'!M6)</f>
        <v/>
      </c>
      <c r="M2" s="119" t="n">
        <f aca="false">IF('Edison NY Sites'!N6=0,"",'Edison NY Sites'!N6)</f>
        <v>2</v>
      </c>
      <c r="N2" s="117" t="str">
        <f aca="false">IF('Edison NY Sites'!O6=0,"",'Edison NY Sites'!O6)</f>
        <v/>
      </c>
      <c r="O2" s="120" t="n">
        <f aca="false">IF('Edison NY Sites'!P6=0,"",'Edison NY Sites'!P6)</f>
        <v>6.5</v>
      </c>
      <c r="P2" s="117" t="str">
        <f aca="false">IF('Edison NY Sites'!Q6=0,"",'Edison NY Sites'!Q6)</f>
        <v/>
      </c>
      <c r="Q2" s="117" t="str">
        <f aca="false">IF('Edison NY Sites'!R6=0,"",'Edison NY Sites'!R6)</f>
        <v/>
      </c>
      <c r="R2" s="121" t="n">
        <f aca="false">IF('Edison NY Sites'!S6=0,"",'Edison NY Sites'!S6)</f>
        <v>47346</v>
      </c>
      <c r="S2" s="118" t="n">
        <f aca="false">IF('Edison NY Sites'!T6=0,"",'Edison NY Sites'!T6)</f>
        <v>47346</v>
      </c>
      <c r="T2" s="117" t="str">
        <f aca="false">IF('Edison NY Sites'!U6=0,"",'Edison NY Sites'!U6)</f>
        <v/>
      </c>
      <c r="U2" s="117" t="str">
        <f aca="false">IF('Edison NY Sites'!V6=0,"",'Edison NY Sites'!V6)</f>
        <v>Corner</v>
      </c>
      <c r="V2" s="117" t="str">
        <f aca="false">IF('Edison NY Sites'!W6=0,"",'Edison NY Sites'!W6)</f>
        <v>Commercial - Manhattan Mini Storage. </v>
      </c>
      <c r="W2" s="117" t="str">
        <f aca="false">IF('Edison NY Sites'!X6=0,"",'Edison NY Sites'!X6)</f>
        <v>Triboro</v>
      </c>
      <c r="X2" s="117" t="n">
        <f aca="false">IF('Edison NY Sites'!Y6=0,"",'Edison NY Sites'!Y6)</f>
        <v>28</v>
      </c>
      <c r="Y2" s="117" t="str">
        <f aca="false">IF('Edison NY Sites'!Z6=0,"",'Edison NY Sites'!Z6)</f>
        <v/>
      </c>
      <c r="Z2" s="121" t="n">
        <f aca="false">IF('Edison NY Sites'!AA6=0,"",'Edison NY Sites'!AA6)</f>
        <v>5755.2</v>
      </c>
      <c r="AA2" s="117" t="n">
        <f aca="false">IF('Edison NY Sites'!AB6=0,"",'Edison NY Sites'!AB6)</f>
        <v>10</v>
      </c>
      <c r="AB2" s="117" t="n">
        <f aca="false">IF('Edison NY Sites'!AC6=0,"",'Edison NY Sites'!AC6)</f>
        <v>6</v>
      </c>
      <c r="AC2" s="117" t="n">
        <f aca="false">IF('Edison NY Sites'!AD6=0,"",'Edison NY Sites'!AD6)</f>
        <v>2</v>
      </c>
      <c r="AD2" s="117" t="str">
        <f aca="false">IF('Edison NY Sites'!AE6=0,"",'Edison NY Sites'!AE6)</f>
        <v>Low FAR M Zone, part of a complete block. Approved building envelope of 6.5 for CF, suggest a ULURP with ESS to justify. No IBZ, there is precedent rezoning to Residential. Corner Lot, should be less rear yard requirement. Environmental Justice Community. </v>
      </c>
      <c r="AE2" s="117" t="str">
        <f aca="false">IF('Edison NY Sites'!AF6=0,"",'Edison NY Sites'!AF6)</f>
        <v>Weaker Mesh Network in this area. Apparent Easement on the lot. Unclear about remaining air rights, contiguous facility has 11.2 Built FAR. </v>
      </c>
      <c r="AF2" s="117" t="str">
        <f aca="false">IF('Edison NY Sites'!AG6=0,"",'Edison NY Sites'!AG6)</f>
        <v>Manufacturing - office, hotel, and most retail permitted.</v>
      </c>
    </row>
    <row r="3" customFormat="false" ht="12.8" hidden="false" customHeight="false" outlineLevel="0" collapsed="false">
      <c r="A3" s="116" t="str">
        <f aca="false">'Edison NY Sites'!B7</f>
        <v>Manhattan</v>
      </c>
      <c r="B3" s="122" t="str">
        <f aca="false">'Edison NY Sites'!B5</f>
        <v>Most Opportunistic ESS Sites</v>
      </c>
      <c r="C3" s="116" t="str">
        <f aca="false">'Edison NY Sites'!C7</f>
        <v>Inwood</v>
      </c>
      <c r="D3" s="116" t="str">
        <f aca="false">'Edison NY Sites'!D7</f>
        <v>3976 10th Avenue</v>
      </c>
      <c r="E3" s="116" t="str">
        <f aca="false">'Edison NY Sites'!E7</f>
        <v>http://terramgn.terragis.net/ol6/mgn_ny_map/?bookmark=6178jsma</v>
      </c>
      <c r="F3" s="116" t="str">
        <f aca="false">'Edison NY Sites'!F7</f>
        <v>https://www.google.com/maps/@40.8679062,-73.9164383,3a,75y,329h,101.62t/data=!3m6!1e1!3m4!1sTjULCxiGVAHdpv8fFqj2gg!2e0!7i16384!8i8192</v>
      </c>
      <c r="G3" s="117" t="n">
        <f aca="false">IF('Edison NY Sites'!G7=0,"",'Edison NY Sites'!G7)</f>
        <v>1</v>
      </c>
      <c r="H3" s="117" t="n">
        <f aca="false">IF('Edison NY Sites'!H7=0,"",'Edison NY Sites'!H7)</f>
        <v>1022300021</v>
      </c>
      <c r="I3" s="118" t="n">
        <f aca="false">IF('Edison NY Sites'!I7=0,"",'Edison NY Sites'!I7)</f>
        <v>15410</v>
      </c>
      <c r="J3" s="117" t="str">
        <f aca="false">IF('Edison NY Sites'!K7=0,"",'Edison NY Sites'!K7)</f>
        <v>C4-4D</v>
      </c>
      <c r="K3" s="117" t="n">
        <f aca="false">IF('Edison NY Sites'!L7=0,"",'Edison NY Sites'!L7)</f>
        <v>6.02</v>
      </c>
      <c r="L3" s="117" t="n">
        <f aca="false">IF('Edison NY Sites'!M7=0,"",'Edison NY Sites'!M7)</f>
        <v>3.4</v>
      </c>
      <c r="M3" s="119" t="str">
        <f aca="false">IF('Edison NY Sites'!N7=0,"",'Edison NY Sites'!N7)</f>
        <v/>
      </c>
      <c r="N3" s="117" t="str">
        <f aca="false">IF('Edison NY Sites'!O7=0,"",'Edison NY Sites'!O7)</f>
        <v/>
      </c>
      <c r="O3" s="120" t="n">
        <f aca="false">IF('Edison NY Sites'!P7=0,"",'Edison NY Sites'!P7)</f>
        <v>6.5</v>
      </c>
      <c r="P3" s="117" t="str">
        <f aca="false">IF('Edison NY Sites'!Q7=0,"",'Edison NY Sites'!Q7)</f>
        <v/>
      </c>
      <c r="Q3" s="117" t="str">
        <f aca="false">IF('Edison NY Sites'!R7=0,"",'Edison NY Sites'!R7)</f>
        <v>IN</v>
      </c>
      <c r="R3" s="121" t="n">
        <f aca="false">IF('Edison NY Sites'!S7=0,"",'Edison NY Sites'!S7)</f>
        <v>92768.2</v>
      </c>
      <c r="S3" s="118" t="n">
        <f aca="false">IF('Edison NY Sites'!T7=0,"",'Edison NY Sites'!T7)</f>
        <v>52394</v>
      </c>
      <c r="T3" s="117" t="str">
        <f aca="false">IF('Edison NY Sites'!U7=0,"",'Edison NY Sites'!U7)</f>
        <v/>
      </c>
      <c r="U3" s="117" t="str">
        <f aca="false">IF('Edison NY Sites'!V7=0,"",'Edison NY Sites'!V7)</f>
        <v>Corner</v>
      </c>
      <c r="V3" s="117" t="str">
        <f aca="false">IF('Edison NY Sites'!W7=0,"",'Edison NY Sites'!W7)</f>
        <v>Residential</v>
      </c>
      <c r="W3" s="117" t="str">
        <f aca="false">IF('Edison NY Sites'!X7=0,"",'Edison NY Sites'!X7)</f>
        <v>Washington Heights</v>
      </c>
      <c r="X3" s="117" t="n">
        <f aca="false">IF('Edison NY Sites'!Y7=0,"",'Edison NY Sites'!Y7)</f>
        <v>93</v>
      </c>
      <c r="Y3" s="117" t="str">
        <f aca="false">IF('Edison NY Sites'!Z7=0,"",'Edison NY Sites'!Z7)</f>
        <v/>
      </c>
      <c r="Z3" s="121" t="n">
        <f aca="false">IF('Edison NY Sites'!AA7=0,"",'Edison NY Sites'!AA7)</f>
        <v>2700</v>
      </c>
      <c r="AA3" s="117" t="n">
        <f aca="false">IF('Edison NY Sites'!AB7=0,"",'Edison NY Sites'!AB7)</f>
        <v>10</v>
      </c>
      <c r="AB3" s="117" t="n">
        <f aca="false">IF('Edison NY Sites'!AC7=0,"",'Edison NY Sites'!AC7)</f>
        <v>7.5</v>
      </c>
      <c r="AC3" s="117" t="n">
        <f aca="false">IF('Edison NY Sites'!AD7=0,"",'Edison NY Sites'!AD7)</f>
        <v>5</v>
      </c>
      <c r="AD3" s="117" t="str">
        <f aca="false">IF('Edison NY Sites'!AE7=0,"",'Edison NY Sites'!AE7)</f>
        <v>Environmental Justice Community. Corner Lot, No Rear Yard. Precedent Context for higher building height with Manhattan Mini Storage. Transit Authority Notably there is Sanitation Department Nearby.  ESS rents are likely more attractive relative to other uses in this area. </v>
      </c>
      <c r="AE3" s="117" t="str">
        <f aca="false">IF('Edison NY Sites'!AF7=0,"",'Edison NY Sites'!AF7)</f>
        <v> Small Block coverage does not lend itself to ULURP but some precedent.</v>
      </c>
      <c r="AF3" s="117" t="str">
        <f aca="false">IF('Edison NY Sites'!AG7=0,"",'Edison NY Sites'!AG7)</f>
        <v>Only Commercial</v>
      </c>
    </row>
    <row r="4" customFormat="false" ht="12.8" hidden="false" customHeight="false" outlineLevel="0" collapsed="false">
      <c r="A4" s="116" t="str">
        <f aca="false">'Edison NY Sites'!B8</f>
        <v>Manhattan</v>
      </c>
      <c r="B4" s="116" t="str">
        <f aca="false">'Edison NY Sites'!B5</f>
        <v>Most Opportunistic ESS Sites</v>
      </c>
      <c r="C4" s="116" t="str">
        <f aca="false">'Edison NY Sites'!C8</f>
        <v>Tribeca</v>
      </c>
      <c r="D4" s="116" t="str">
        <f aca="false">'Edison NY Sites'!D8</f>
        <v>15 Worth St</v>
      </c>
      <c r="E4" s="116" t="str">
        <f aca="false">'Edison NY Sites'!E8</f>
        <v>http://terramgn.terragis.net/ol6/mgn_ny_map/?bookmark=tm684yfx</v>
      </c>
      <c r="F4" s="116" t="str">
        <f aca="false">'Edison NY Sites'!F8</f>
        <v>https://www.google.com/maps/@40.7193061,-74.0082284,143a,35y,156.45h,46.85t/data=!3m1!1e3</v>
      </c>
      <c r="G4" s="117" t="n">
        <f aca="false">IF('Edison NY Sites'!G8=0,"",'Edison NY Sites'!G8)</f>
        <v>1</v>
      </c>
      <c r="H4" s="117" t="n">
        <f aca="false">IF('Edison NY Sites'!H8=0,"",'Edison NY Sites'!H8)</f>
        <v>1001790001</v>
      </c>
      <c r="I4" s="118" t="n">
        <f aca="false">IF('Edison NY Sites'!I8=0,"",'Edison NY Sites'!I8)</f>
        <v>13712</v>
      </c>
      <c r="J4" s="117" t="str">
        <f aca="false">IF('Edison NY Sites'!K8=0,"",'Edison NY Sites'!K8)</f>
        <v>C6/2A / res equiv R8A</v>
      </c>
      <c r="K4" s="117" t="n">
        <f aca="false">IF('Edison NY Sites'!L8=0,"",'Edison NY Sites'!L8)</f>
        <v>6.02</v>
      </c>
      <c r="L4" s="117" t="n">
        <f aca="false">IF('Edison NY Sites'!M8=0,"",'Edison NY Sites'!M8)</f>
        <v>6</v>
      </c>
      <c r="M4" s="119" t="str">
        <f aca="false">IF('Edison NY Sites'!N8=0,"",'Edison NY Sites'!N8)</f>
        <v/>
      </c>
      <c r="N4" s="117" t="n">
        <f aca="false">IF('Edison NY Sites'!O8=0,"",'Edison NY Sites'!O8)</f>
        <v>7.2</v>
      </c>
      <c r="O4" s="120" t="n">
        <f aca="false">IF('Edison NY Sites'!P8=0,"",'Edison NY Sites'!P8)</f>
        <v>6.5</v>
      </c>
      <c r="P4" s="117" t="str">
        <f aca="false">IF('Edison NY Sites'!Q8=0,"",'Edison NY Sites'!Q8)</f>
        <v/>
      </c>
      <c r="Q4" s="117" t="str">
        <f aca="false">IF('Edison NY Sites'!R8=0,"",'Edison NY Sites'!R8)</f>
        <v>TMU</v>
      </c>
      <c r="R4" s="121" t="n">
        <f aca="false">IF('Edison NY Sites'!S8=0,"",'Edison NY Sites'!S8)</f>
        <v>82546.24</v>
      </c>
      <c r="S4" s="118" t="n">
        <f aca="false">IF('Edison NY Sites'!T8=0,"",'Edison NY Sites'!T8)</f>
        <v>82546</v>
      </c>
      <c r="T4" s="117" t="str">
        <f aca="false">IF('Edison NY Sites'!U8=0,"",'Edison NY Sites'!U8)</f>
        <v/>
      </c>
      <c r="U4" s="117" t="str">
        <f aca="false">IF('Edison NY Sites'!V8=0,"",'Edison NY Sites'!V8)</f>
        <v>Corner</v>
      </c>
      <c r="V4" s="117" t="str">
        <f aca="false">IF('Edison NY Sites'!W8=0,"",'Edison NY Sites'!W8)</f>
        <v>Residential</v>
      </c>
      <c r="W4" s="117" t="str">
        <f aca="false">IF('Edison NY Sites'!X8=0,"",'Edison NY Sites'!X8)</f>
        <v>Canal</v>
      </c>
      <c r="X4" s="117" t="n">
        <f aca="false">IF('Edison NY Sites'!Y8=0,"",'Edison NY Sites'!Y8)</f>
        <v>98</v>
      </c>
      <c r="Y4" s="117" t="str">
        <f aca="false">IF('Edison NY Sites'!Z8=0,"",'Edison NY Sites'!Z8)</f>
        <v/>
      </c>
      <c r="Z4" s="121" t="n">
        <f aca="false">IF('Edison NY Sites'!AA8=0,"",'Edison NY Sites'!AA8)</f>
        <v>210</v>
      </c>
      <c r="AA4" s="117" t="str">
        <f aca="false">IF('Edison NY Sites'!AB8=0,"",'Edison NY Sites'!AB8)</f>
        <v/>
      </c>
      <c r="AB4" s="117" t="n">
        <f aca="false">IF('Edison NY Sites'!AC8=0,"",'Edison NY Sites'!AC8)</f>
        <v>10</v>
      </c>
      <c r="AC4" s="117" t="str">
        <f aca="false">IF('Edison NY Sites'!AD8=0,"",'Edison NY Sites'!AD8)</f>
        <v/>
      </c>
      <c r="AD4" s="117" t="str">
        <f aca="false">IF('Edison NY Sites'!AE8=0,"",'Edison NY Sites'!AE8)</f>
        <v>Very close proximity to the substation.  5MW facility. </v>
      </c>
      <c r="AE4" s="117" t="str">
        <f aca="false">IF('Edison NY Sites'!AF8=0,"",'Edison NY Sites'!AF8)</f>
        <v/>
      </c>
      <c r="AF4" s="117" t="str">
        <f aca="false">IF('Edison NY Sites'!AG8=0,"",'Edison NY Sites'!AG8)</f>
        <v>7.2 res FAR with IH. Tribeca mixed use district</v>
      </c>
    </row>
    <row r="5" customFormat="false" ht="181.5" hidden="false" customHeight="false" outlineLevel="0" collapsed="false">
      <c r="A5" s="117" t="str">
        <f aca="false">'Edison NY Sites'!B10</f>
        <v>Manhattan</v>
      </c>
      <c r="B5" s="117" t="str">
        <f aca="false">'Edison NY Sites'!B9</f>
        <v>Properties with plenty of FAR - Push FAR to one side and put ESS on the ground or below the low-rise terrace, look for rear-yard and setback waivers in these districts</v>
      </c>
      <c r="C5" s="117" t="str">
        <f aca="false">'Edison NY Sites'!C10</f>
        <v>Hudson Yards</v>
      </c>
      <c r="D5" s="117" t="str">
        <f aca="false">'Edison NY Sites'!D10</f>
        <v>451 9th Ave (Corner Lot - 36th Street</v>
      </c>
      <c r="E5" s="117" t="str">
        <f aca="false">'Edison NY Sites'!E10</f>
        <v>http://terramgn.terragis.net/ol6/mgn_ny_map/?bookmark=dhbwj4hg</v>
      </c>
      <c r="F5" s="117" t="str">
        <f aca="false">'Edison NY Sites'!F10</f>
        <v>https://www.google.com/maps/@40.7525186,-73.9945527,302a,35y,331.92h,44.73t/data=!3m1!1e3</v>
      </c>
      <c r="G5" s="117" t="n">
        <f aca="false">'Edison NY Sites'!G10</f>
        <v>1</v>
      </c>
      <c r="H5" s="117" t="n">
        <f aca="false">'Edison NY Sites'!H10</f>
        <v>1007330031</v>
      </c>
      <c r="I5" s="118" t="n">
        <f aca="false">'Edison NY Sites'!I10</f>
        <v>24192</v>
      </c>
      <c r="J5" s="117" t="str">
        <f aca="false">IF('Edison NY Sites'!K10=0,"",'Edison NY Sites'!K10)</f>
        <v>C1 / 7A</v>
      </c>
      <c r="K5" s="120" t="n">
        <f aca="false">IF('Edison NY Sites'!L10=0,"",'Edison NY Sites'!L10)</f>
        <v>6.02</v>
      </c>
      <c r="L5" s="119" t="n">
        <f aca="false">IF('Edison NY Sites'!M10=0,"",'Edison NY Sites'!M10)</f>
        <v>2</v>
      </c>
      <c r="M5" s="117" t="str">
        <f aca="false">IF('Edison NY Sites'!N10=0,"",'Edison NY Sites'!N10)</f>
        <v>N/A</v>
      </c>
      <c r="N5" s="117" t="n">
        <f aca="false">IF('Edison NY Sites'!O10=0,"",'Edison NY Sites'!O10)</f>
        <v>10</v>
      </c>
      <c r="O5" s="117" t="n">
        <f aca="false">IF('Edison NY Sites'!P10=0,"",'Edison NY Sites'!P10)</f>
        <v>6.5</v>
      </c>
      <c r="P5" s="117" t="str">
        <f aca="false">IF('Edison NY Sites'!Q10=0,"",'Edison NY Sites'!Q10)</f>
        <v/>
      </c>
      <c r="Q5" s="117" t="str">
        <f aca="false">IF('Edison NY Sites'!R10=0,"",'Edison NY Sites'!R10)</f>
        <v>HY </v>
      </c>
      <c r="R5" s="121" t="n">
        <f aca="false">IF('Edison NY Sites'!S10=0,"",'Edison NY Sites'!S10)</f>
        <v>241920</v>
      </c>
      <c r="S5" s="118" t="n">
        <f aca="false">IF('Edison NY Sites'!T10=0,"",'Edison NY Sites'!T10)</f>
        <v>241920</v>
      </c>
      <c r="T5" s="118" t="n">
        <f aca="false">IF('Edison NY Sites'!U10=0,"",'Edison NY Sites'!U10)</f>
        <v>314496</v>
      </c>
      <c r="U5" s="117" t="str">
        <f aca="false">IF('Edison NY Sites'!V10=0,"",'Edison NY Sites'!V10)</f>
        <v>Corner (3 street lines)</v>
      </c>
      <c r="V5" s="117" t="str">
        <f aca="false">IF('Edison NY Sites'!W10=0,"",'Edison NY Sites'!W10)</f>
        <v>Mixed Residential and Commercial</v>
      </c>
      <c r="W5" s="117" t="str">
        <f aca="false">IF('Edison NY Sites'!X10=0,"",'Edison NY Sites'!X10)</f>
        <v>Pennsylvania</v>
      </c>
      <c r="X5" s="118" t="n">
        <f aca="false">IF('Edison NY Sites'!Y10=0,"",'Edison NY Sites'!Y10)</f>
        <v>83</v>
      </c>
      <c r="Y5" s="117" t="str">
        <f aca="false">IF('Edison NY Sites'!Z10=0,"",'Edison NY Sites'!Z10)</f>
        <v/>
      </c>
      <c r="Z5" s="118" t="n">
        <f aca="false">IF('Edison NY Sites'!AA10=0,"",'Edison NY Sites'!AA10)</f>
        <v>4000</v>
      </c>
      <c r="AA5" s="117" t="str">
        <f aca="false">IF('Edison NY Sites'!AB10=0,"",'Edison NY Sites'!AB10)</f>
        <v/>
      </c>
      <c r="AB5" s="118" t="n">
        <f aca="false">IF('Edison NY Sites'!AC10=0,"",'Edison NY Sites'!AC10)</f>
        <v>10</v>
      </c>
      <c r="AC5" s="117" t="str">
        <f aca="false">IF('Edison NY Sites'!AD10=0,"",'Edison NY Sites'!AD10)</f>
        <v/>
      </c>
      <c r="AD5" s="123" t="str">
        <f aca="false">IF('Edison NY Sites'!AE10=0,"",'Edison NY Sites'!AE10)</f>
        <v>No density need at 10FAR for HY District. 
Could ULURP from C --&gt; R. Integrated EV Car and Truck Charging Facility can be considered due to proximity to Lincoln Tunnel.  </v>
      </c>
      <c r="AE5" s="123" t="str">
        <f aca="false">IF('Edison NY Sites'!AF10=0,"",'Edison NY Sites'!AF10)</f>
        <v/>
      </c>
      <c r="AF5" s="123" t="str">
        <f aca="false">IF('Edison NY Sites'!AG10=0,"",'Edison NY Sites'!AG10)</f>
        <v>Hudson Yards District - 10 base FAR for commercial ONLY + 3 HY District Improvement Bonus can be purchased for $133/ZSF.</v>
      </c>
    </row>
    <row r="6" customFormat="false" ht="294" hidden="false" customHeight="false" outlineLevel="0" collapsed="false">
      <c r="A6" s="123" t="str">
        <f aca="false">'Edison NY Sites'!B11</f>
        <v>Brooklyn</v>
      </c>
      <c r="B6" s="123" t="str">
        <f aca="false">'Edison NY Sites'!B9</f>
        <v>Properties with plenty of FAR - Push FAR to one side and put ESS on the ground or below the low-rise terrace, look for rear-yard and setback waivers in these districts</v>
      </c>
      <c r="C6" s="123" t="str">
        <f aca="false">'Edison NY Sites'!C11</f>
        <v>Downtown Brooklyn</v>
      </c>
      <c r="D6" s="123" t="str">
        <f aca="false">'Edison NY Sites'!D11</f>
        <v>182 Schermerhorn St</v>
      </c>
      <c r="E6" s="123" t="str">
        <f aca="false">'Edison NY Sites'!E11</f>
        <v>http://terramgn.terragis.net/ol6/mgn_ny_map/?bookmark=mppu7997</v>
      </c>
      <c r="F6" s="123" t="str">
        <f aca="false">'Edison NY Sites'!F11</f>
        <v>https://www.google.com/maps/place/180+Schermerhorn+St,+Brooklyn,+NY+11201/@40.6870538,-73.9867136,294a,35y,349.88h,41.94t/data=!3m1!1e3!4m6!3m5!1s0x89c25a4c491366b3:0x8cd0d3db5a033dd5!8m2!3d40.6893229!4d-73.9871465!16s%2Fg%2F11hbsyz26r</v>
      </c>
      <c r="G6" s="117" t="n">
        <f aca="false">'Edison NY Sites'!G11</f>
        <v>1</v>
      </c>
      <c r="H6" s="123" t="n">
        <f aca="false">'Edison NY Sites'!H11</f>
        <v>3001700020</v>
      </c>
      <c r="I6" s="118" t="n">
        <f aca="false">'Edison NY Sites'!I11</f>
        <v>22152</v>
      </c>
      <c r="J6" s="123" t="str">
        <f aca="false">IF('Edison NY Sites'!K11=0,"",'Edison NY Sites'!K11)</f>
        <v>C6-1 / res equiv R7-2</v>
      </c>
      <c r="K6" s="120" t="n">
        <f aca="false">IF('Edison NY Sites'!L11=0,"",'Edison NY Sites'!L11)</f>
        <v>3.44</v>
      </c>
      <c r="L6" s="119" t="n">
        <f aca="false">IF('Edison NY Sites'!M11=0,"",'Edison NY Sites'!M11)</f>
        <v>6</v>
      </c>
      <c r="M6" s="123" t="str">
        <f aca="false">IF('Edison NY Sites'!N11=0,"",'Edison NY Sites'!N11)</f>
        <v/>
      </c>
      <c r="N6" s="123" t="str">
        <f aca="false">IF('Edison NY Sites'!O11=0,"",'Edison NY Sites'!O11)</f>
        <v/>
      </c>
      <c r="O6" s="123" t="str">
        <f aca="false">IF('Edison NY Sites'!P11=0,"",'Edison NY Sites'!P11)</f>
        <v/>
      </c>
      <c r="P6" s="123" t="str">
        <f aca="false">IF('Edison NY Sites'!Q11=0,"",'Edison NY Sites'!Q11)</f>
        <v/>
      </c>
      <c r="Q6" s="123" t="str">
        <f aca="false">IF('Edison NY Sites'!R11=0,"",'Edison NY Sites'!R11)</f>
        <v>DB</v>
      </c>
      <c r="R6" s="121" t="n">
        <f aca="false">IF('Edison NY Sites'!S11=0,"",'Edison NY Sites'!S11)</f>
        <v>132912</v>
      </c>
      <c r="S6" s="118" t="n">
        <f aca="false">IF('Edison NY Sites'!T11=0,"",'Edison NY Sites'!T11)</f>
        <v>132912</v>
      </c>
      <c r="T6" s="118" t="str">
        <f aca="false">IF('Edison NY Sites'!U11=0,"",'Edison NY Sites'!U11)</f>
        <v/>
      </c>
      <c r="U6" s="123" t="str">
        <f aca="false">IF('Edison NY Sites'!V11=0,"",'Edison NY Sites'!V11)</f>
        <v>Corner</v>
      </c>
      <c r="V6" s="123" t="str">
        <f aca="false">IF('Edison NY Sites'!W11=0,"",'Edison NY Sites'!W11)</f>
        <v>Residential</v>
      </c>
      <c r="W6" s="123" t="str">
        <f aca="false">IF('Edison NY Sites'!X11=0,"",'Edison NY Sites'!X11)</f>
        <v>Borough Hall</v>
      </c>
      <c r="X6" s="118" t="n">
        <f aca="false">IF('Edison NY Sites'!Y11=0,"",'Edison NY Sites'!Y11)</f>
        <v>57</v>
      </c>
      <c r="Y6" s="123" t="n">
        <f aca="false">IF('Edison NY Sites'!Z11=0,"",'Edison NY Sites'!Z11)</f>
        <v>1</v>
      </c>
      <c r="Z6" s="118" t="n">
        <f aca="false">IF('Edison NY Sites'!AA11=0,"",'Edison NY Sites'!AA11)</f>
        <v>5000</v>
      </c>
      <c r="AA6" s="123" t="str">
        <f aca="false">IF('Edison NY Sites'!AB11=0,"",'Edison NY Sites'!AB11)</f>
        <v/>
      </c>
      <c r="AB6" s="118" t="n">
        <f aca="false">IF('Edison NY Sites'!AC11=0,"",'Edison NY Sites'!AC11)</f>
        <v>10</v>
      </c>
      <c r="AC6" s="123" t="str">
        <f aca="false">IF('Edison NY Sites'!AD11=0,"",'Edison NY Sites'!AD11)</f>
        <v/>
      </c>
      <c r="AD6" s="123" t="str">
        <f aca="false">IF('Edison NY Sites'!AE11=0,"",'Edison NY Sites'!AE11)</f>
        <v>Corner Lot, Large Lot, Tier II Network. </v>
      </c>
      <c r="AE6" s="123" t="str">
        <f aca="false">IF('Edison NY Sites'!AF11=0,"",'Edison NY Sites'!AF11)</f>
        <v/>
      </c>
      <c r="AF6" s="123" t="str">
        <f aca="false">IF('Edison NY Sites'!AG11=0,"",'Edison NY Sites'!AG11)</f>
        <v>Downtown Brooklyn district</v>
      </c>
    </row>
    <row r="7" customFormat="false" ht="159" hidden="false" customHeight="false" outlineLevel="0" collapsed="false">
      <c r="A7" s="123" t="str">
        <f aca="false">'Edison NY Sites'!B12</f>
        <v>Brooklyn</v>
      </c>
      <c r="B7" s="123" t="str">
        <f aca="false">'Edison NY Sites'!B9</f>
        <v>Properties with plenty of FAR - Push FAR to one side and put ESS on the ground or below the low-rise terrace, look for rear-yard and setback waivers in these districts</v>
      </c>
      <c r="C7" s="123" t="str">
        <f aca="false">'Edison NY Sites'!C12</f>
        <v>Downtown Brooklyn</v>
      </c>
      <c r="D7" s="123" t="str">
        <f aca="false">'Edison NY Sites'!D12</f>
        <v>92 Livingston St</v>
      </c>
      <c r="E7" s="123" t="str">
        <f aca="false">'Edison NY Sites'!E12</f>
        <v>http://terramgn.terragis.net/ol6/mgn_ny_map/?bookmark=pr9fcj4a</v>
      </c>
      <c r="F7" s="123" t="str">
        <f aca="false">'Edison NY Sites'!F12</f>
        <v>https://www.google.com/maps/@40.6898325,-73.9905894,183a,35y,16.28h,33.23t/data=!3m1!1e3</v>
      </c>
      <c r="G7" s="117" t="n">
        <f aca="false">'Edison NY Sites'!G12</f>
        <v>1</v>
      </c>
      <c r="H7" s="123" t="n">
        <f aca="false">'Edison NY Sites'!H12</f>
        <v>3002690009</v>
      </c>
      <c r="I7" s="118" t="n">
        <f aca="false">'Edison NY Sites'!I12</f>
        <v>17227</v>
      </c>
      <c r="J7" s="123" t="str">
        <f aca="false">IF('Edison NY Sites'!K12=0,"",'Edison NY Sites'!K12)</f>
        <v>C6-2A/C5-4 / res equiv R8A/R10</v>
      </c>
      <c r="K7" s="120" t="str">
        <f aca="false">IF('Edison NY Sites'!L12=0,"",'Edison NY Sites'!L12)</f>
        <v>6.02 / 10</v>
      </c>
      <c r="L7" s="119" t="str">
        <f aca="false">IF('Edison NY Sites'!M12=0,"",'Edison NY Sites'!M12)</f>
        <v>6 / 10</v>
      </c>
      <c r="M7" s="123" t="str">
        <f aca="false">IF('Edison NY Sites'!N12=0,"",'Edison NY Sites'!N12)</f>
        <v/>
      </c>
      <c r="N7" s="123" t="str">
        <f aca="false">IF('Edison NY Sites'!O12=0,"",'Edison NY Sites'!O12)</f>
        <v/>
      </c>
      <c r="O7" s="123" t="str">
        <f aca="false">IF('Edison NY Sites'!P12=0,"",'Edison NY Sites'!P12)</f>
        <v/>
      </c>
      <c r="P7" s="123" t="str">
        <f aca="false">IF('Edison NY Sites'!Q12=0,"",'Edison NY Sites'!Q12)</f>
        <v/>
      </c>
      <c r="Q7" s="123" t="str">
        <f aca="false">IF('Edison NY Sites'!R12=0,"",'Edison NY Sites'!R12)</f>
        <v>DB</v>
      </c>
      <c r="R7" s="121" t="str">
        <f aca="false">IF('Edison NY Sites'!S12=0,"",'Edison NY Sites'!S12)</f>
        <v/>
      </c>
      <c r="S7" s="118" t="n">
        <f aca="false">IF('Edison NY Sites'!T12=0,"",'Edison NY Sites'!T12)</f>
        <v>172270</v>
      </c>
      <c r="T7" s="118" t="str">
        <f aca="false">IF('Edison NY Sites'!U12=0,"",'Edison NY Sites'!U12)</f>
        <v/>
      </c>
      <c r="U7" s="123" t="str">
        <f aca="false">IF('Edison NY Sites'!V12=0,"",'Edison NY Sites'!V12)</f>
        <v>Interior</v>
      </c>
      <c r="V7" s="123" t="str">
        <f aca="false">IF('Edison NY Sites'!W12=0,"",'Edison NY Sites'!W12)</f>
        <v>Residential</v>
      </c>
      <c r="W7" s="123" t="str">
        <f aca="false">IF('Edison NY Sites'!X12=0,"",'Edison NY Sites'!X12)</f>
        <v>Borough Hall</v>
      </c>
      <c r="X7" s="118" t="n">
        <f aca="false">IF('Edison NY Sites'!Y12=0,"",'Edison NY Sites'!Y12)</f>
        <v>57</v>
      </c>
      <c r="Y7" s="123" t="n">
        <f aca="false">IF('Edison NY Sites'!Z12=0,"",'Edison NY Sites'!Z12)</f>
        <v>1</v>
      </c>
      <c r="Z7" s="118" t="n">
        <f aca="false">IF('Edison NY Sites'!AA12=0,"",'Edison NY Sites'!AA12)</f>
        <v>5000</v>
      </c>
      <c r="AA7" s="123" t="str">
        <f aca="false">IF('Edison NY Sites'!AB12=0,"",'Edison NY Sites'!AB12)</f>
        <v/>
      </c>
      <c r="AB7" s="118" t="n">
        <f aca="false">IF('Edison NY Sites'!AC12=0,"",'Edison NY Sites'!AC12)</f>
        <v>10</v>
      </c>
      <c r="AC7" s="123" t="str">
        <f aca="false">IF('Edison NY Sites'!AD12=0,"",'Edison NY Sites'!AD12)</f>
        <v/>
      </c>
      <c r="AD7" s="123" t="str">
        <f aca="false">IF('Edison NY Sites'!AE12=0,"",'Edison NY Sites'!AE12)</f>
        <v>Potential low side and high side of the property. ESS can go on a low roof below terrace space (same as Avenue D.)</v>
      </c>
      <c r="AE7" s="123" t="str">
        <f aca="false">IF('Edison NY Sites'!AF12=0,"",'Edison NY Sites'!AF12)</f>
        <v/>
      </c>
      <c r="AF7" s="123" t="str">
        <f aca="false">IF('Edison NY Sites'!AG12=0,"",'Edison NY Sites'!AG12)</f>
        <v>Overlaps two districts. Downtown Brooklyn district.  Next to 110 Livingston- did Edison sell air-rights?</v>
      </c>
    </row>
    <row r="8" customFormat="false" ht="159" hidden="false" customHeight="false" outlineLevel="0" collapsed="false">
      <c r="A8" s="123" t="str">
        <f aca="false">'Edison NY Sites'!B13</f>
        <v>Brooklyn</v>
      </c>
      <c r="B8" s="123" t="str">
        <f aca="false">'Edison NY Sites'!B9</f>
        <v>Properties with plenty of FAR - Push FAR to one side and put ESS on the ground or below the low-rise terrace, look for rear-yard and setback waivers in these districts</v>
      </c>
      <c r="C8" s="123" t="str">
        <f aca="false">'Edison NY Sites'!C13</f>
        <v>Downtown Brooklyn</v>
      </c>
      <c r="D8" s="123" t="str">
        <f aca="false">'Edison NY Sites'!D13</f>
        <v>160 Livingston St</v>
      </c>
      <c r="E8" s="123" t="str">
        <f aca="false">'Edison NY Sites'!E13</f>
        <v>http://terramgn.terragis.net/ol6/mgn_ny_map/?bookmark=9p6xspw6</v>
      </c>
      <c r="F8" s="123" t="str">
        <f aca="false">'Edison NY Sites'!F13</f>
        <v>https://www.google.com/maps/@40.6912121,-73.9880441,81a,35y,162.3h,56.4t/data=!3m1!1e3</v>
      </c>
      <c r="G8" s="117" t="n">
        <f aca="false">'Edison NY Sites'!G13</f>
        <v>1</v>
      </c>
      <c r="H8" s="123" t="n">
        <f aca="false">'Edison NY Sites'!H13</f>
        <v>3001640001</v>
      </c>
      <c r="I8" s="118" t="n">
        <f aca="false">'Edison NY Sites'!I13</f>
        <v>13587</v>
      </c>
      <c r="J8" s="123" t="str">
        <f aca="false">IF('Edison NY Sites'!K13=0,"",'Edison NY Sites'!K13)</f>
        <v>C6-4</v>
      </c>
      <c r="K8" s="120" t="n">
        <f aca="false">IF('Edison NY Sites'!L13=0,"",'Edison NY Sites'!L13)</f>
        <v>10</v>
      </c>
      <c r="L8" s="119" t="n">
        <f aca="false">IF('Edison NY Sites'!M13=0,"",'Edison NY Sites'!M13)</f>
        <v>10</v>
      </c>
      <c r="M8" s="123" t="str">
        <f aca="false">IF('Edison NY Sites'!N13=0,"",'Edison NY Sites'!N13)</f>
        <v/>
      </c>
      <c r="N8" s="123" t="str">
        <f aca="false">IF('Edison NY Sites'!O13=0,"",'Edison NY Sites'!O13)</f>
        <v/>
      </c>
      <c r="O8" s="123" t="str">
        <f aca="false">IF('Edison NY Sites'!P13=0,"",'Edison NY Sites'!P13)</f>
        <v/>
      </c>
      <c r="P8" s="123" t="str">
        <f aca="false">IF('Edison NY Sites'!Q13=0,"",'Edison NY Sites'!Q13)</f>
        <v/>
      </c>
      <c r="Q8" s="123" t="str">
        <f aca="false">IF('Edison NY Sites'!R13=0,"",'Edison NY Sites'!R13)</f>
        <v/>
      </c>
      <c r="R8" s="121" t="n">
        <f aca="false">IF('Edison NY Sites'!S13=0,"",'Edison NY Sites'!S13)</f>
        <v>135870</v>
      </c>
      <c r="S8" s="118" t="n">
        <f aca="false">IF('Edison NY Sites'!T13=0,"",'Edison NY Sites'!T13)</f>
        <v>135870</v>
      </c>
      <c r="T8" s="118" t="str">
        <f aca="false">IF('Edison NY Sites'!U13=0,"",'Edison NY Sites'!U13)</f>
        <v/>
      </c>
      <c r="U8" s="123" t="str">
        <f aca="false">IF('Edison NY Sites'!V13=0,"",'Edison NY Sites'!V13)</f>
        <v>Corner (3 street lines)</v>
      </c>
      <c r="V8" s="123" t="str">
        <f aca="false">IF('Edison NY Sites'!W13=0,"",'Edison NY Sites'!W13)</f>
        <v>Commercial Manhattan Mini Storage</v>
      </c>
      <c r="W8" s="123" t="str">
        <f aca="false">IF('Edison NY Sites'!X13=0,"",'Edison NY Sites'!X13)</f>
        <v>Borough Hall</v>
      </c>
      <c r="X8" s="118" t="n">
        <f aca="false">IF('Edison NY Sites'!Y13=0,"",'Edison NY Sites'!Y13)</f>
        <v>57</v>
      </c>
      <c r="Y8" s="123" t="n">
        <f aca="false">IF('Edison NY Sites'!Z13=0,"",'Edison NY Sites'!Z13)</f>
        <v>1</v>
      </c>
      <c r="Z8" s="118" t="n">
        <f aca="false">IF('Edison NY Sites'!AA13=0,"",'Edison NY Sites'!AA13)</f>
        <v>5000</v>
      </c>
      <c r="AA8" s="123" t="str">
        <f aca="false">IF('Edison NY Sites'!AB13=0,"",'Edison NY Sites'!AB13)</f>
        <v/>
      </c>
      <c r="AB8" s="118" t="n">
        <f aca="false">IF('Edison NY Sites'!AC13=0,"",'Edison NY Sites'!AC13)</f>
        <v>10</v>
      </c>
      <c r="AC8" s="123" t="str">
        <f aca="false">IF('Edison NY Sites'!AD13=0,"",'Edison NY Sites'!AD13)</f>
        <v/>
      </c>
      <c r="AD8" s="123" t="str">
        <f aca="false">IF('Edison NY Sites'!AE13=0,"",'Edison NY Sites'!AE13)</f>
        <v>Push FAR over to one side and should be enough for an ESS. </v>
      </c>
      <c r="AE8" s="123" t="str">
        <f aca="false">IF('Edison NY Sites'!AF13=0,"",'Edison NY Sites'!AF13)</f>
        <v/>
      </c>
      <c r="AF8" s="123" t="str">
        <f aca="false">IF('Edison NY Sites'!AG13=0,"",'Edison NY Sites'!AG13)</f>
        <v>Potential 15 FAR with public plaza/IH. Downtown Brooklyn district</v>
      </c>
    </row>
    <row r="9" customFormat="false" ht="159" hidden="false" customHeight="false" outlineLevel="0" collapsed="false">
      <c r="A9" s="123" t="str">
        <f aca="false">'Edison NY Sites'!B14</f>
        <v>Manhattan</v>
      </c>
      <c r="B9" s="123" t="str">
        <f aca="false">'Edison NY Sites'!B9</f>
        <v>Properties with plenty of FAR - Push FAR to one side and put ESS on the ground or below the low-rise terrace, look for rear-yard and setback waivers in these districts</v>
      </c>
      <c r="C9" s="123" t="str">
        <f aca="false">'Edison NY Sites'!C14</f>
        <v>SoHo</v>
      </c>
      <c r="D9" s="123" t="str">
        <f aca="false">'Edison NY Sites'!D14</f>
        <v>272 Spring St</v>
      </c>
      <c r="E9" s="123" t="str">
        <f aca="false">'Edison NY Sites'!E14</f>
        <v>http://terramgn.terragis.net/ol6/mgn_ny_map/?bookmark=2kjzbr6u</v>
      </c>
      <c r="F9" s="123" t="str">
        <f aca="false">'Edison NY Sites'!F14</f>
        <v>https://www.google.com/maps/@40.7251814,-74.008495,110a,35y,81.56h,56.16t/data=!3m1!1e3</v>
      </c>
      <c r="G9" s="117" t="n">
        <f aca="false">'Edison NY Sites'!G14</f>
        <v>1</v>
      </c>
      <c r="H9" s="123" t="n">
        <f aca="false">'Edison NY Sites'!H14</f>
        <v>1005790035</v>
      </c>
      <c r="I9" s="118" t="n">
        <f aca="false">'Edison NY Sites'!I14</f>
        <v>16230</v>
      </c>
      <c r="J9" s="123" t="str">
        <f aca="false">IF('Edison NY Sites'!K14=0,"",'Edison NY Sites'!K14)</f>
        <v>M1-6</v>
      </c>
      <c r="K9" s="120" t="str">
        <f aca="false">IF('Edison NY Sites'!L14=0,"",'Edison NY Sites'!L14)</f>
        <v/>
      </c>
      <c r="L9" s="119" t="str">
        <f aca="false">IF('Edison NY Sites'!M14=0,"",'Edison NY Sites'!M14)</f>
        <v/>
      </c>
      <c r="M9" s="123" t="n">
        <f aca="false">IF('Edison NY Sites'!N14=0,"",'Edison NY Sites'!N14)</f>
        <v>10</v>
      </c>
      <c r="N9" s="123" t="str">
        <f aca="false">IF('Edison NY Sites'!O14=0,"",'Edison NY Sites'!O14)</f>
        <v/>
      </c>
      <c r="O9" s="123" t="str">
        <f aca="false">IF('Edison NY Sites'!P14=0,"",'Edison NY Sites'!P14)</f>
        <v/>
      </c>
      <c r="P9" s="123" t="str">
        <f aca="false">IF('Edison NY Sites'!Q14=0,"",'Edison NY Sites'!Q14)</f>
        <v/>
      </c>
      <c r="Q9" s="123" t="str">
        <f aca="false">IF('Edison NY Sites'!R14=0,"",'Edison NY Sites'!R14)</f>
        <v>HSQ</v>
      </c>
      <c r="R9" s="121" t="n">
        <f aca="false">IF('Edison NY Sites'!S14=0,"",'Edison NY Sites'!S14)</f>
        <v>162300</v>
      </c>
      <c r="S9" s="118" t="n">
        <f aca="false">IF('Edison NY Sites'!T14=0,"",'Edison NY Sites'!T14)</f>
        <v>162300</v>
      </c>
      <c r="T9" s="118" t="str">
        <f aca="false">IF('Edison NY Sites'!U14=0,"",'Edison NY Sites'!U14)</f>
        <v/>
      </c>
      <c r="U9" s="123" t="str">
        <f aca="false">IF('Edison NY Sites'!V14=0,"",'Edison NY Sites'!V14)</f>
        <v>Through (irregular)</v>
      </c>
      <c r="V9" s="123" t="str">
        <f aca="false">IF('Edison NY Sites'!W14=0,"",'Edison NY Sites'!W14)</f>
        <v>Manhattan Mini Storage</v>
      </c>
      <c r="W9" s="123" t="str">
        <f aca="false">IF('Edison NY Sites'!X14=0,"",'Edison NY Sites'!X14)</f>
        <v>Canal</v>
      </c>
      <c r="X9" s="118" t="n">
        <f aca="false">IF('Edison NY Sites'!Y14=0,"",'Edison NY Sites'!Y14)</f>
        <v>98</v>
      </c>
      <c r="Y9" s="123" t="str">
        <f aca="false">IF('Edison NY Sites'!Z14=0,"",'Edison NY Sites'!Z14)</f>
        <v/>
      </c>
      <c r="Z9" s="118" t="n">
        <f aca="false">IF('Edison NY Sites'!AA14=0,"",'Edison NY Sites'!AA14)</f>
        <v>2600</v>
      </c>
      <c r="AA9" s="123" t="str">
        <f aca="false">IF('Edison NY Sites'!AB14=0,"",'Edison NY Sites'!AB14)</f>
        <v/>
      </c>
      <c r="AB9" s="118" t="n">
        <f aca="false">IF('Edison NY Sites'!AC14=0,"",'Edison NY Sites'!AC14)</f>
        <v>10</v>
      </c>
      <c r="AC9" s="123" t="str">
        <f aca="false">IF('Edison NY Sites'!AD14=0,"",'Edison NY Sites'!AD14)</f>
        <v/>
      </c>
      <c r="AD9" s="123" t="str">
        <f aca="false">IF('Edison NY Sites'!AE14=0,"",'Edison NY Sites'!AE14)</f>
        <v>Could try for a C--&gt;R ULURP and upzoning with setback waivers, however small lot.  </v>
      </c>
      <c r="AE9" s="123" t="str">
        <f aca="false">IF('Edison NY Sites'!AF14=0,"",'Edison NY Sites'!AF14)</f>
        <v/>
      </c>
      <c r="AF9" s="123" t="str">
        <f aca="false">IF('Edison NY Sites'!AG14=0,"",'Edison NY Sites'!AG14)</f>
        <v>Non-rectilinear (see 3 below). 12 FAR with public plaza bonus. Office, hotel and most retail permitted.</v>
      </c>
    </row>
    <row r="10" customFormat="false" ht="159" hidden="false" customHeight="false" outlineLevel="0" collapsed="false">
      <c r="A10" s="123" t="str">
        <f aca="false">'Edison NY Sites'!B15</f>
        <v>Manhattan</v>
      </c>
      <c r="B10" s="123" t="str">
        <f aca="false">'Edison NY Sites'!B9</f>
        <v>Properties with plenty of FAR - Push FAR to one side and put ESS on the ground or below the low-rise terrace, look for rear-yard and setback waivers in these districts</v>
      </c>
      <c r="C10" s="123" t="str">
        <f aca="false">'Edison NY Sites'!C15</f>
        <v>Times Square</v>
      </c>
      <c r="D10" s="123" t="str">
        <f aca="false">'Edison NY Sites'!D15</f>
        <v>332 W 44th St</v>
      </c>
      <c r="E10" s="123" t="str">
        <f aca="false">'Edison NY Sites'!E15</f>
        <v>http://terramgn.terragis.net/ol6/mgn_ny_map/?bookmark=sf7rf497</v>
      </c>
      <c r="F10" s="123" t="str">
        <f aca="false">'Edison NY Sites'!F15</f>
        <v>https://www.google.com/maps/@40.7600865,-73.9905692,93a,35y,185.71h,51.65t/data=!3m1!1e3</v>
      </c>
      <c r="G10" s="117" t="n">
        <f aca="false">'Edison NY Sites'!G15</f>
        <v>1</v>
      </c>
      <c r="H10" s="123" t="n">
        <f aca="false">'Edison NY Sites'!H15</f>
        <v>1010340048</v>
      </c>
      <c r="I10" s="118" t="n">
        <f aca="false">'Edison NY Sites'!I15</f>
        <v>19815</v>
      </c>
      <c r="J10" s="123" t="str">
        <f aca="false">IF('Edison NY Sites'!K15=0,"",'Edison NY Sites'!K15)</f>
        <v>C6-2 / res equiv R8</v>
      </c>
      <c r="K10" s="120" t="n">
        <f aca="false">IF('Edison NY Sites'!L15=0,"",'Edison NY Sites'!L15)</f>
        <v>6.02</v>
      </c>
      <c r="L10" s="119" t="n">
        <f aca="false">IF('Edison NY Sites'!M15=0,"",'Edison NY Sites'!M15)</f>
        <v>6</v>
      </c>
      <c r="M10" s="123" t="str">
        <f aca="false">IF('Edison NY Sites'!N15=0,"",'Edison NY Sites'!N15)</f>
        <v/>
      </c>
      <c r="N10" s="123" t="str">
        <f aca="false">IF('Edison NY Sites'!O15=0,"",'Edison NY Sites'!O15)</f>
        <v/>
      </c>
      <c r="O10" s="123" t="str">
        <f aca="false">IF('Edison NY Sites'!P15=0,"",'Edison NY Sites'!P15)</f>
        <v/>
      </c>
      <c r="P10" s="123" t="str">
        <f aca="false">IF('Edison NY Sites'!Q15=0,"",'Edison NY Sites'!Q15)</f>
        <v/>
      </c>
      <c r="Q10" s="123" t="str">
        <f aca="false">IF('Edison NY Sites'!R15=0,"",'Edison NY Sites'!R15)</f>
        <v/>
      </c>
      <c r="R10" s="121" t="n">
        <f aca="false">IF('Edison NY Sites'!S15=0,"",'Edison NY Sites'!S15)</f>
        <v>119286.3</v>
      </c>
      <c r="S10" s="118" t="n">
        <f aca="false">IF('Edison NY Sites'!T15=0,"",'Edison NY Sites'!T15)</f>
        <v>119286</v>
      </c>
      <c r="T10" s="118" t="str">
        <f aca="false">IF('Edison NY Sites'!U15=0,"",'Edison NY Sites'!U15)</f>
        <v/>
      </c>
      <c r="U10" s="123" t="str">
        <f aca="false">IF('Edison NY Sites'!V15=0,"",'Edison NY Sites'!V15)</f>
        <v>Through (irregular)</v>
      </c>
      <c r="V10" s="123" t="str">
        <f aca="false">IF('Edison NY Sites'!W15=0,"",'Edison NY Sites'!W15)</f>
        <v>Residential</v>
      </c>
      <c r="W10" s="123" t="str">
        <f aca="false">IF('Edison NY Sites'!X15=0,"",'Edison NY Sites'!X15)</f>
        <v>Columbus Circle </v>
      </c>
      <c r="X10" s="118" t="n">
        <f aca="false">IF('Edison NY Sites'!Y15=0,"",'Edison NY Sites'!Y15)</f>
        <v>44</v>
      </c>
      <c r="Y10" s="123" t="str">
        <f aca="false">IF('Edison NY Sites'!Z15=0,"",'Edison NY Sites'!Z15)</f>
        <v/>
      </c>
      <c r="Z10" s="118" t="n">
        <f aca="false">IF('Edison NY Sites'!AA15=0,"",'Edison NY Sites'!AA15)</f>
        <v>2684</v>
      </c>
      <c r="AA10" s="123" t="str">
        <f aca="false">IF('Edison NY Sites'!AB15=0,"",'Edison NY Sites'!AB15)</f>
        <v/>
      </c>
      <c r="AB10" s="118" t="n">
        <f aca="false">IF('Edison NY Sites'!AC15=0,"",'Edison NY Sites'!AC15)</f>
        <v>10</v>
      </c>
      <c r="AC10" s="123" t="str">
        <f aca="false">IF('Edison NY Sites'!AD15=0,"",'Edison NY Sites'!AD15)</f>
        <v/>
      </c>
      <c r="AD10" s="123" t="str">
        <f aca="false">IF('Edison NY Sites'!AE15=0,"",'Edison NY Sites'!AE15)</f>
        <v>Through Lot, would likely have to rezone the entire block.</v>
      </c>
      <c r="AE10" s="123" t="str">
        <f aca="false">IF('Edison NY Sites'!AF15=0,"",'Edison NY Sites'!AF15)</f>
        <v/>
      </c>
      <c r="AF10" s="123" t="str">
        <f aca="false">IF('Edison NY Sites'!AG15=0,"",'Edison NY Sites'!AG15)</f>
        <v>Non-rectilinear &amp; Special Clinton District (See 1 below).
7.2 FAR with IH</v>
      </c>
    </row>
    <row r="11" customFormat="false" ht="12.8" hidden="false" customHeight="false" outlineLevel="0" collapsed="false">
      <c r="A11" s="122" t="str">
        <f aca="false">'Edison NY Sites'!B18</f>
        <v>Manhattan</v>
      </c>
      <c r="B11" s="116" t="str">
        <f aca="false">'Edison NY Sites'!B17</f>
        <v>Need More Information </v>
      </c>
      <c r="C11" s="116" t="str">
        <f aca="false">'Edison NY Sites'!C18</f>
        <v>Chinatown</v>
      </c>
      <c r="D11" s="116" t="str">
        <f aca="false">'Edison NY Sites'!D18</f>
        <v>174 Centre St</v>
      </c>
      <c r="E11" s="116" t="str">
        <f aca="false">'Edison NY Sites'!E18</f>
        <v>http://terramgn.terragis.net/ol6/mgn_ny_map/?bookmark=tbrxwrc4</v>
      </c>
      <c r="F11" s="116" t="str">
        <f aca="false">'Edison NY Sites'!F18</f>
        <v>https://www.google.com/maps/@40.7192737,-73.999631,147a,35y,170.79h,34.27t/data=!3m1!1e3</v>
      </c>
      <c r="G11" s="117" t="n">
        <f aca="false">'Edison NY Sites'!G18</f>
        <v>5</v>
      </c>
      <c r="H11" s="116" t="str">
        <f aca="false">'Edison NY Sites'!H18</f>
        <v>1002070005, 1002070006, 1002070007, 1002070008, 1002070010</v>
      </c>
      <c r="I11" s="118" t="n">
        <f aca="false">'Edison NY Sites'!I18</f>
        <v>10804</v>
      </c>
      <c r="J11" s="116" t="str">
        <f aca="false">IF('Edison NY Sites'!K18=0,"",'Edison NY Sites'!K18)</f>
        <v>M1-5B</v>
      </c>
      <c r="K11" s="116" t="str">
        <f aca="false">IF('Edison NY Sites'!L18=0,"",'Edison NY Sites'!L18)</f>
        <v/>
      </c>
      <c r="L11" s="116" t="str">
        <f aca="false">IF('Edison NY Sites'!M18=0,"",'Edison NY Sites'!M18)</f>
        <v/>
      </c>
      <c r="M11" s="119" t="n">
        <f aca="false">IF('Edison NY Sites'!N18=0,"",'Edison NY Sites'!N18)</f>
        <v>5</v>
      </c>
      <c r="N11" s="116" t="str">
        <f aca="false">IF('Edison NY Sites'!O18=0,"",'Edison NY Sites'!O18)</f>
        <v/>
      </c>
      <c r="O11" s="116" t="str">
        <f aca="false">IF('Edison NY Sites'!P18=0,"",'Edison NY Sites'!P18)</f>
        <v/>
      </c>
      <c r="P11" s="116" t="str">
        <f aca="false">IF('Edison NY Sites'!Q18=0,"",'Edison NY Sites'!Q18)</f>
        <v/>
      </c>
      <c r="Q11" s="116" t="str">
        <f aca="false">IF('Edison NY Sites'!R18=0,"",'Edison NY Sites'!R18)</f>
        <v/>
      </c>
      <c r="R11" s="116" t="n">
        <f aca="false">IF('Edison NY Sites'!S18=0,"",'Edison NY Sites'!S18)</f>
        <v>54020</v>
      </c>
      <c r="S11" s="118" t="n">
        <f aca="false">IF('Edison NY Sites'!T18=0,"",'Edison NY Sites'!T18)</f>
        <v>54020</v>
      </c>
      <c r="T11" s="116" t="str">
        <f aca="false">IF('Edison NY Sites'!U18=0,"",'Edison NY Sites'!U18)</f>
        <v/>
      </c>
      <c r="U11" s="116" t="str">
        <f aca="false">IF('Edison NY Sites'!V18=0,"",'Edison NY Sites'!V18)</f>
        <v>Corner (irregular)</v>
      </c>
      <c r="V11" s="116" t="str">
        <f aca="false">IF('Edison NY Sites'!W18=0,"",'Edison NY Sites'!W18)</f>
        <v>Mixed Use</v>
      </c>
      <c r="W11" s="116" t="str">
        <f aca="false">IF('Edison NY Sites'!X18=0,"",'Edison NY Sites'!X18)</f>
        <v>Cooper Square</v>
      </c>
      <c r="X11" s="116" t="n">
        <f aca="false">IF('Edison NY Sites'!Y18=0,"",'Edison NY Sites'!Y18)</f>
        <v>28</v>
      </c>
      <c r="Y11" s="116" t="str">
        <f aca="false">IF('Edison NY Sites'!Z18=0,"",'Edison NY Sites'!Z18)</f>
        <v/>
      </c>
      <c r="Z11" s="116" t="n">
        <f aca="false">IF('Edison NY Sites'!AA18=0,"",'Edison NY Sites'!AA18)</f>
        <v>4890</v>
      </c>
      <c r="AA11" s="116" t="str">
        <f aca="false">IF('Edison NY Sites'!AB18=0,"",'Edison NY Sites'!AB18)</f>
        <v/>
      </c>
      <c r="AB11" s="116" t="n">
        <f aca="false">IF('Edison NY Sites'!AC18=0,"",'Edison NY Sites'!AC18)</f>
        <v>10</v>
      </c>
      <c r="AC11" s="116" t="str">
        <f aca="false">IF('Edison NY Sites'!AD18=0,"",'Edison NY Sites'!AD18)</f>
        <v/>
      </c>
      <c r="AD11" s="116" t="str">
        <f aca="false">IF('Edison NY Sites'!AE18=0,"",'Edison NY Sites'!AE18)</f>
        <v>Data Discrepancy here. I calculate 13,244 sq. ft. on 5 lots. </v>
      </c>
      <c r="AE11" s="116" t="str">
        <f aca="false">IF('Edison NY Sites'!AF18=0,"",'Edison NY Sites'!AF18)</f>
        <v/>
      </c>
      <c r="AF11" s="116" t="str">
        <f aca="false">IF('Edison NY Sites'!AG18=0,"",'Edison NY Sites'!AG18)</f>
        <v>4 lots that appear to have one owner (added total sf - see 5 below). Office, hotel and most retail permitted.</v>
      </c>
    </row>
    <row r="12" customFormat="false" ht="181.5" hidden="false" customHeight="false" outlineLevel="0" collapsed="false">
      <c r="A12" s="122" t="str">
        <f aca="false">'Edison NY Sites'!B19</f>
        <v>Manhattan</v>
      </c>
      <c r="B12" s="116" t="str">
        <f aca="false">'Edison NY Sites'!B17</f>
        <v>Need More Information </v>
      </c>
      <c r="C12" s="116" t="str">
        <f aca="false">'Edison NY Sites'!C19</f>
        <v>East Village</v>
      </c>
      <c r="D12" s="116" t="str">
        <f aca="false">'Edison NY Sites'!D19</f>
        <v>167 Essex St</v>
      </c>
      <c r="E12" s="116" t="str">
        <f aca="false">'Edison NY Sites'!E19</f>
        <v>http://terramgn.terragis.net/ol6/mgn_ny_map/?bookmark=nqxqnqd9</v>
      </c>
      <c r="F12" s="116" t="str">
        <f aca="false">'Edison NY Sites'!F19</f>
        <v>https://www.google.com/maps/@40.7200628,-73.9863218,127a,35y,349.12h,62.76t/data=!3m1!1e3</v>
      </c>
      <c r="G12" s="117" t="n">
        <f aca="false">'Edison NY Sites'!G19</f>
        <v>1</v>
      </c>
      <c r="H12" s="116" t="n">
        <f aca="false">'Edison NY Sites'!H19</f>
        <v>1004120053</v>
      </c>
      <c r="I12" s="118" t="n">
        <f aca="false">'Edison NY Sites'!I19</f>
        <v>12000</v>
      </c>
      <c r="J12" s="116" t="str">
        <f aca="false">IF('Edison NY Sites'!K19=0,"",'Edison NY Sites'!K19)</f>
        <v>C4-4A / res equiv R7A</v>
      </c>
      <c r="K12" s="116" t="n">
        <f aca="false">IF('Edison NY Sites'!L19=0,"",'Edison NY Sites'!L19)</f>
        <v>4</v>
      </c>
      <c r="L12" s="116" t="n">
        <f aca="false">IF('Edison NY Sites'!M19=0,"",'Edison NY Sites'!M19)</f>
        <v>4</v>
      </c>
      <c r="M12" s="119" t="str">
        <f aca="false">IF('Edison NY Sites'!N19=0,"",'Edison NY Sites'!N19)</f>
        <v/>
      </c>
      <c r="N12" s="116" t="str">
        <f aca="false">IF('Edison NY Sites'!O19=0,"",'Edison NY Sites'!O19)</f>
        <v/>
      </c>
      <c r="O12" s="116" t="str">
        <f aca="false">IF('Edison NY Sites'!P19=0,"",'Edison NY Sites'!P19)</f>
        <v/>
      </c>
      <c r="P12" s="116" t="n">
        <f aca="false">IF('Edison NY Sites'!Q19=0,"",'Edison NY Sites'!Q19)</f>
        <v>8.04</v>
      </c>
      <c r="Q12" s="116" t="str">
        <f aca="false">IF('Edison NY Sites'!R19=0,"",'Edison NY Sites'!R19)</f>
        <v/>
      </c>
      <c r="R12" s="116" t="n">
        <f aca="false">IF('Edison NY Sites'!S19=0,"",'Edison NY Sites'!S19)</f>
        <v>48000</v>
      </c>
      <c r="S12" s="118" t="n">
        <f aca="false">IF('Edison NY Sites'!T19=0,"",'Edison NY Sites'!T19)</f>
        <v>104540</v>
      </c>
      <c r="T12" s="116" t="str">
        <f aca="false">IF('Edison NY Sites'!U19=0,"",'Edison NY Sites'!U19)</f>
        <v/>
      </c>
      <c r="U12" s="116" t="str">
        <f aca="false">IF('Edison NY Sites'!V19=0,"",'Edison NY Sites'!V19)</f>
        <v>Corner (irregular)</v>
      </c>
      <c r="V12" s="116" t="str">
        <f aca="false">IF('Edison NY Sites'!W19=0,"",'Edison NY Sites'!W19)</f>
        <v>Mixed Use</v>
      </c>
      <c r="W12" s="116" t="str">
        <f aca="false">IF('Edison NY Sites'!X19=0,"",'Edison NY Sites'!X19)</f>
        <v>Cooper Square</v>
      </c>
      <c r="X12" s="116" t="n">
        <f aca="false">IF('Edison NY Sites'!Y19=0,"",'Edison NY Sites'!Y19)</f>
        <v>29</v>
      </c>
      <c r="Y12" s="116" t="str">
        <f aca="false">IF('Edison NY Sites'!Z19=0,"",'Edison NY Sites'!Z19)</f>
        <v/>
      </c>
      <c r="Z12" s="116" t="n">
        <f aca="false">IF('Edison NY Sites'!AA19=0,"",'Edison NY Sites'!AA19)</f>
        <v>1700</v>
      </c>
      <c r="AA12" s="116" t="n">
        <f aca="false">IF('Edison NY Sites'!AB19=0,"",'Edison NY Sites'!AB19)</f>
        <v>3</v>
      </c>
      <c r="AB12" s="116" t="n">
        <f aca="false">IF('Edison NY Sites'!AC19=0,"",'Edison NY Sites'!AC19)</f>
        <v>10</v>
      </c>
      <c r="AC12" s="116" t="str">
        <f aca="false">IF('Edison NY Sites'!AD19=0,"",'Edison NY Sites'!AD19)</f>
        <v/>
      </c>
      <c r="AD12" s="116" t="str">
        <f aca="false">IF('Edison NY Sites'!AE19=0,"",'Edison NY Sites'!AE19)</f>
        <v>8.04 Built FAR. Did edison sell air rights? GooEdisond concept for ULURP but small available footprint. Med-Low Ranking. </v>
      </c>
      <c r="AE12" s="116" t="str">
        <f aca="false">IF('Edison NY Sites'!AF19=0,"",'Edison NY Sites'!AF19)</f>
        <v/>
      </c>
      <c r="AF12" s="123" t="str">
        <f aca="false">IF('Edison NY Sites'!AG19=0,"",'Edison NY Sites'!AG19)</f>
        <v>Believe parking lot is a part of existing building (See 4
below) so I imagine buildable is well below 100k. 4.6 res FAR with IH.  Approximate existing parking area 12,000 SF</v>
      </c>
    </row>
    <row r="13" customFormat="false" ht="12.8" hidden="false" customHeight="false" outlineLevel="0" collapsed="false">
      <c r="A13" s="116" t="str">
        <f aca="false">'Edison NY Sites'!B22</f>
        <v>Manhattan</v>
      </c>
      <c r="B13" s="116" t="str">
        <f aca="false">'Edison NY Sites'!B21</f>
        <v>Small Lots - ESS Game Plan TBD</v>
      </c>
      <c r="C13" s="116" t="str">
        <f aca="false">'Edison NY Sites'!C22</f>
        <v>Financial District</v>
      </c>
      <c r="D13" s="116" t="str">
        <f aca="false">'Edison NY Sites'!D22</f>
        <v>167 Front St</v>
      </c>
      <c r="E13" s="116" t="str">
        <f aca="false">'Edison NY Sites'!E22</f>
        <v>http://terramgn.terragis.net/ol6/mgn_ny_map/?bookmark=9newsh9r</v>
      </c>
      <c r="F13" s="116" t="str">
        <f aca="false">'Edison NY Sites'!F22</f>
        <v>https://www.google.com/maps/@40.7061575,-74.0024653,147a,35y,275.62h,57.15t/data=!3m1!1e3</v>
      </c>
      <c r="G13" s="117" t="n">
        <f aca="false">'Edison NY Sites'!G22</f>
        <v>3</v>
      </c>
      <c r="H13" s="116" t="str">
        <f aca="false">'Edison NY Sites'!H22</f>
        <v>1000720115, 1000720019, 1000720020</v>
      </c>
      <c r="I13" s="118" t="n">
        <f aca="false">'Edison NY Sites'!I22</f>
        <v>9244</v>
      </c>
      <c r="J13" s="116" t="str">
        <f aca="false">IF('Edison NY Sites'!K22=0,"",'Edison NY Sites'!K22)</f>
        <v>C5-3 / res equiv R10</v>
      </c>
      <c r="K13" s="119" t="n">
        <f aca="false">IF('Edison NY Sites'!L22=0,"",'Edison NY Sites'!L22)</f>
        <v>10</v>
      </c>
      <c r="L13" s="119" t="n">
        <f aca="false">IF('Edison NY Sites'!M22=0,"",'Edison NY Sites'!M22)</f>
        <v>15</v>
      </c>
      <c r="M13" s="116" t="str">
        <f aca="false">IF('Edison NY Sites'!N22=0,"",'Edison NY Sites'!N22)</f>
        <v/>
      </c>
      <c r="N13" s="116" t="str">
        <f aca="false">IF('Edison NY Sites'!O22=0,"",'Edison NY Sites'!O22)</f>
        <v/>
      </c>
      <c r="O13" s="116" t="str">
        <f aca="false">IF('Edison NY Sites'!P22=0,"",'Edison NY Sites'!P22)</f>
        <v/>
      </c>
      <c r="P13" s="116" t="str">
        <f aca="false">IF('Edison NY Sites'!Q22=0,"",'Edison NY Sites'!Q22)</f>
        <v/>
      </c>
      <c r="Q13" s="116" t="str">
        <f aca="false">IF('Edison NY Sites'!R22=0,"",'Edison NY Sites'!R22)</f>
        <v>LM</v>
      </c>
      <c r="R13" s="116" t="n">
        <f aca="false">IF('Edison NY Sites'!S22=0,"",'Edison NY Sites'!S22)</f>
        <v>138660</v>
      </c>
      <c r="S13" s="118" t="n">
        <f aca="false">IF('Edison NY Sites'!T22=0,"",'Edison NY Sites'!T22)</f>
        <v>138660</v>
      </c>
      <c r="T13" s="116" t="str">
        <f aca="false">IF('Edison NY Sites'!U22=0,"",'Edison NY Sites'!U22)</f>
        <v/>
      </c>
      <c r="U13" s="116" t="str">
        <f aca="false">IF('Edison NY Sites'!V22=0,"",'Edison NY Sites'!V22)</f>
        <v>Corner (irregular)</v>
      </c>
      <c r="V13" s="116" t="str">
        <f aca="false">IF('Edison NY Sites'!W22=0,"",'Edison NY Sites'!W22)</f>
        <v>Residential</v>
      </c>
      <c r="W13" s="116" t="str">
        <f aca="false">IF('Edison NY Sites'!X22=0,"",'Edison NY Sites'!X22)</f>
        <v>Fulton</v>
      </c>
      <c r="X13" s="116" t="n">
        <f aca="false">IF('Edison NY Sites'!Y22=0,"",'Edison NY Sites'!Y22)</f>
        <v>116</v>
      </c>
      <c r="Y13" s="116" t="str">
        <f aca="false">IF('Edison NY Sites'!Z22=0,"",'Edison NY Sites'!Z22)</f>
        <v/>
      </c>
      <c r="Z13" s="116" t="n">
        <f aca="false">IF('Edison NY Sites'!AA22=0,"",'Edison NY Sites'!AA22)</f>
        <v>1200</v>
      </c>
      <c r="AA13" s="116" t="str">
        <f aca="false">IF('Edison NY Sites'!AB22=0,"",'Edison NY Sites'!AB22)</f>
        <v/>
      </c>
      <c r="AB13" s="116" t="n">
        <f aca="false">IF('Edison NY Sites'!AC22=0,"",'Edison NY Sites'!AC22)</f>
        <v>10</v>
      </c>
      <c r="AC13" s="116" t="str">
        <f aca="false">IF('Edison NY Sites'!AD22=0,"",'Edison NY Sites'!AD22)</f>
        <v/>
      </c>
      <c r="AD13" s="116" t="str">
        <f aca="false">IF('Edison NY Sites'!AE22=0,"",'Edison NY Sites'!AE22)</f>
        <v>Interesting if we want to increase R FAR to match C FAR at 15. Q: Where are we placing the batteries? </v>
      </c>
      <c r="AE13" s="116" t="str">
        <f aca="false">IF('Edison NY Sites'!AF22=0,"",'Edison NY Sites'!AF22)</f>
        <v>Lot to Small, with already high FAR. </v>
      </c>
      <c r="AF13" s="116" t="str">
        <f aca="false">IF('Edison NY Sites'!AG22=0,"",'Edison NY Sites'!AG22)</f>
        <v>3 lots that appear to have one owner (added total sf - see 6 below)</v>
      </c>
    </row>
    <row r="14" customFormat="false" ht="12.8" hidden="false" customHeight="false" outlineLevel="0" collapsed="false">
      <c r="A14" s="116" t="str">
        <f aca="false">'Edison NY Sites'!B23</f>
        <v>Manhattan</v>
      </c>
      <c r="B14" s="116" t="str">
        <f aca="false">'Edison NY Sites'!B21</f>
        <v>Small Lots - ESS Game Plan TBD</v>
      </c>
      <c r="C14" s="116" t="str">
        <f aca="false">'Edison NY Sites'!C23</f>
        <v>Chelsea</v>
      </c>
      <c r="D14" s="116" t="str">
        <f aca="false">'Edison NY Sites'!D23</f>
        <v>161 10th Ave</v>
      </c>
      <c r="E14" s="116" t="str">
        <f aca="false">'Edison NY Sites'!E23</f>
        <v>http://terramgn.terragis.net/ol6/mgn_ny_map/?bookmark=xzzbzh8z</v>
      </c>
      <c r="F14" s="116" t="str">
        <f aca="false">'Edison NY Sites'!F23</f>
        <v>https://www.google.com/maps/@40.7457009,-74.0052347,45a,35y,284.44h,57.65t/data=!3m1!1e3</v>
      </c>
      <c r="G14" s="117" t="n">
        <f aca="false">'Edison NY Sites'!G23</f>
        <v>2</v>
      </c>
      <c r="H14" s="116" t="str">
        <f aca="false">'Edison NY Sites'!H23</f>
        <v>1006910033, 1006910035</v>
      </c>
      <c r="I14" s="118" t="n">
        <f aca="false">'Edison NY Sites'!I23</f>
        <v>9200</v>
      </c>
      <c r="J14" s="116" t="str">
        <f aca="false">IF('Edison NY Sites'!K23=0,"",'Edison NY Sites'!K23)</f>
        <v>C6-2 / res equiv R8</v>
      </c>
      <c r="K14" s="119" t="n">
        <f aca="false">IF('Edison NY Sites'!L23=0,"",'Edison NY Sites'!L23)</f>
        <v>6.02</v>
      </c>
      <c r="L14" s="119" t="n">
        <f aca="false">IF('Edison NY Sites'!M23=0,"",'Edison NY Sites'!M23)</f>
        <v>6</v>
      </c>
      <c r="M14" s="116" t="str">
        <f aca="false">IF('Edison NY Sites'!N23=0,"",'Edison NY Sites'!N23)</f>
        <v/>
      </c>
      <c r="N14" s="116" t="str">
        <f aca="false">IF('Edison NY Sites'!O23=0,"",'Edison NY Sites'!O23)</f>
        <v/>
      </c>
      <c r="O14" s="116" t="str">
        <f aca="false">IF('Edison NY Sites'!P23=0,"",'Edison NY Sites'!P23)</f>
        <v/>
      </c>
      <c r="P14" s="116" t="str">
        <f aca="false">IF('Edison NY Sites'!Q23=0,"",'Edison NY Sites'!Q23)</f>
        <v/>
      </c>
      <c r="Q14" s="116" t="str">
        <f aca="false">IF('Edison NY Sites'!R23=0,"",'Edison NY Sites'!R23)</f>
        <v/>
      </c>
      <c r="R14" s="116" t="n">
        <f aca="false">IF('Edison NY Sites'!S23=0,"",'Edison NY Sites'!S23)</f>
        <v>55384</v>
      </c>
      <c r="S14" s="118" t="n">
        <f aca="false">IF('Edison NY Sites'!T23=0,"",'Edison NY Sites'!T23)</f>
        <v>55384</v>
      </c>
      <c r="T14" s="116" t="str">
        <f aca="false">IF('Edison NY Sites'!U23=0,"",'Edison NY Sites'!U23)</f>
        <v/>
      </c>
      <c r="U14" s="116" t="str">
        <f aca="false">IF('Edison NY Sites'!V23=0,"",'Edison NY Sites'!V23)</f>
        <v>Corner</v>
      </c>
      <c r="V14" s="116" t="str">
        <f aca="false">IF('Edison NY Sites'!W23=0,"",'Edison NY Sites'!W23)</f>
        <v>Residential</v>
      </c>
      <c r="W14" s="116" t="str">
        <f aca="false">IF('Edison NY Sites'!X23=0,"",'Edison NY Sites'!X23)</f>
        <v>Chelsea</v>
      </c>
      <c r="X14" s="116" t="n">
        <f aca="false">IF('Edison NY Sites'!Y23=0,"",'Edison NY Sites'!Y23)</f>
        <v>32</v>
      </c>
      <c r="Y14" s="116" t="str">
        <f aca="false">IF('Edison NY Sites'!Z23=0,"",'Edison NY Sites'!Z23)</f>
        <v/>
      </c>
      <c r="Z14" s="116" t="n">
        <f aca="false">IF('Edison NY Sites'!AA23=0,"",'Edison NY Sites'!AA23)</f>
        <v>3200</v>
      </c>
      <c r="AA14" s="116" t="str">
        <f aca="false">IF('Edison NY Sites'!AB23=0,"",'Edison NY Sites'!AB23)</f>
        <v/>
      </c>
      <c r="AB14" s="116" t="n">
        <f aca="false">IF('Edison NY Sites'!AC23=0,"",'Edison NY Sites'!AC23)</f>
        <v>10</v>
      </c>
      <c r="AC14" s="116" t="str">
        <f aca="false">IF('Edison NY Sites'!AD23=0,"",'Edison NY Sites'!AD23)</f>
        <v/>
      </c>
      <c r="AD14" s="116" t="str">
        <f aca="false">IF('Edison NY Sites'!AE23=0,"",'Edison NY Sites'!AE23)</f>
        <v>Mechanical Void potential. </v>
      </c>
      <c r="AE14" s="116" t="str">
        <f aca="false">IF('Edison NY Sites'!AF23=0,"",'Edison NY Sites'!AF23)</f>
        <v>Small Lot, High FAR</v>
      </c>
      <c r="AF14" s="116" t="str">
        <f aca="false">IF('Edison NY Sites'!AG23=0,"",'Edison NY Sites'!AG23)</f>
        <v>2 lots that appear to have one owner (added total sf - see 2 below). In Special W. Chelsea District</v>
      </c>
    </row>
    <row r="15" customFormat="false" ht="12.8" hidden="false" customHeight="false" outlineLevel="0" collapsed="false">
      <c r="A15" s="116" t="str">
        <f aca="false">'Edison NY Sites'!B24</f>
        <v>Manhattan</v>
      </c>
      <c r="B15" s="116" t="str">
        <f aca="false">'Edison NY Sites'!B21</f>
        <v>Small Lots - ESS Game Plan TBD</v>
      </c>
      <c r="C15" s="116" t="str">
        <f aca="false">'Edison NY Sites'!C24</f>
        <v>Times Square</v>
      </c>
      <c r="D15" s="116" t="str">
        <f aca="false">'Edison NY Sites'!D24</f>
        <v>307 W 44th St</v>
      </c>
      <c r="E15" s="116" t="str">
        <f aca="false">'Edison NY Sites'!E24</f>
        <v>http://terramgn.terragis.net/ol6/mgn_ny_map/?bookmark=y6edzp47</v>
      </c>
      <c r="F15" s="116" t="str">
        <f aca="false">'Edison NY Sites'!F24</f>
        <v>https://www.google.com/maps/@40.7587704,-73.9893998,3a,75y,15.13h,97.94t/data=!3m6!1e1!3m4!1sPKv9BRfO7B4EO0dadhpbbA!2e0!7i16384!8i8192</v>
      </c>
      <c r="G15" s="117" t="n">
        <f aca="false">'Edison NY Sites'!G24</f>
        <v>1</v>
      </c>
      <c r="H15" s="116" t="n">
        <f aca="false">'Edison NY Sites'!H24</f>
        <v>1004120053</v>
      </c>
      <c r="I15" s="118" t="n">
        <f aca="false">'Edison NY Sites'!I24</f>
        <v>10042</v>
      </c>
      <c r="J15" s="116" t="str">
        <f aca="false">IF('Edison NY Sites'!K24=0,"",'Edison NY Sites'!K24)</f>
        <v>C6-4/C6-2 / res equiv R8/R10</v>
      </c>
      <c r="K15" s="119" t="str">
        <f aca="false">IF('Edison NY Sites'!L24=0,"",'Edison NY Sites'!L24)</f>
        <v>6.02 / 10</v>
      </c>
      <c r="L15" s="119" t="str">
        <f aca="false">IF('Edison NY Sites'!M24=0,"",'Edison NY Sites'!M24)</f>
        <v>6 / 10</v>
      </c>
      <c r="M15" s="116" t="str">
        <f aca="false">IF('Edison NY Sites'!N24=0,"",'Edison NY Sites'!N24)</f>
        <v/>
      </c>
      <c r="N15" s="116" t="str">
        <f aca="false">IF('Edison NY Sites'!O24=0,"",'Edison NY Sites'!O24)</f>
        <v/>
      </c>
      <c r="O15" s="116" t="str">
        <f aca="false">IF('Edison NY Sites'!P24=0,"",'Edison NY Sites'!P24)</f>
        <v/>
      </c>
      <c r="P15" s="116" t="str">
        <f aca="false">IF('Edison NY Sites'!Q24=0,"",'Edison NY Sites'!Q24)</f>
        <v/>
      </c>
      <c r="Q15" s="116" t="str">
        <f aca="false">IF('Edison NY Sites'!R24=0,"",'Edison NY Sites'!R24)</f>
        <v/>
      </c>
      <c r="R15" s="116" t="str">
        <f aca="false">IF('Edison NY Sites'!S24=0,"",'Edison NY Sites'!S24)</f>
        <v/>
      </c>
      <c r="S15" s="118" t="n">
        <f aca="false">IF('Edison NY Sites'!T24=0,"",'Edison NY Sites'!T24)</f>
        <v>100420</v>
      </c>
      <c r="T15" s="116" t="str">
        <f aca="false">IF('Edison NY Sites'!U24=0,"",'Edison NY Sites'!U24)</f>
        <v/>
      </c>
      <c r="U15" s="116" t="str">
        <f aca="false">IF('Edison NY Sites'!V24=0,"",'Edison NY Sites'!V24)</f>
        <v>Interior</v>
      </c>
      <c r="V15" s="116" t="str">
        <f aca="false">IF('Edison NY Sites'!W24=0,"",'Edison NY Sites'!W24)</f>
        <v>Commercial</v>
      </c>
      <c r="W15" s="116" t="str">
        <f aca="false">IF('Edison NY Sites'!X24=0,"",'Edison NY Sites'!X24)</f>
        <v>Columbus Circle</v>
      </c>
      <c r="X15" s="116" t="n">
        <f aca="false">IF('Edison NY Sites'!Y24=0,"",'Edison NY Sites'!Y24)</f>
        <v>44</v>
      </c>
      <c r="Y15" s="116" t="str">
        <f aca="false">IF('Edison NY Sites'!Z24=0,"",'Edison NY Sites'!Z24)</f>
        <v/>
      </c>
      <c r="Z15" s="116" t="n">
        <f aca="false">IF('Edison NY Sites'!AA24=0,"",'Edison NY Sites'!AA24)</f>
        <v>2805</v>
      </c>
      <c r="AA15" s="116" t="str">
        <f aca="false">IF('Edison NY Sites'!AB24=0,"",'Edison NY Sites'!AB24)</f>
        <v/>
      </c>
      <c r="AB15" s="116" t="n">
        <f aca="false">IF('Edison NY Sites'!AC24=0,"",'Edison NY Sites'!AC24)</f>
        <v>10</v>
      </c>
      <c r="AC15" s="116" t="str">
        <f aca="false">IF('Edison NY Sites'!AD24=0,"",'Edison NY Sites'!AD24)</f>
        <v/>
      </c>
      <c r="AD15" s="116" t="str">
        <f aca="false">IF('Edison NY Sites'!AE24=0,"",'Edison NY Sites'!AE24)</f>
        <v>Mechanical Void potential. </v>
      </c>
      <c r="AE15" s="116" t="str">
        <f aca="false">IF('Edison NY Sites'!AF24=0,"",'Edison NY Sites'!AF24)</f>
        <v>Small Lot, High FAR</v>
      </c>
      <c r="AF15" s="116" t="str">
        <f aca="false">IF('Edison NY Sites'!AG24=0,"",'Edison NY Sites'!AG24)</f>
        <v>Bonus for public plazas in Midtown District. Overlaps 2 districts. 7.2 / 12 res FAR with IH</v>
      </c>
    </row>
    <row r="16" customFormat="false" ht="12.8" hidden="false" customHeight="false" outlineLevel="0" collapsed="false">
      <c r="A16" s="116" t="str">
        <f aca="false">'Edison NY Sites'!B25</f>
        <v>Manhattan</v>
      </c>
      <c r="B16" s="116" t="str">
        <f aca="false">'Edison NY Sites'!B21</f>
        <v>Small Lots - ESS Game Plan TBD</v>
      </c>
      <c r="C16" s="116" t="str">
        <f aca="false">'Edison NY Sites'!C25</f>
        <v>NoHo</v>
      </c>
      <c r="D16" s="116" t="str">
        <f aca="false">'Edison NY Sites'!D25</f>
        <v>375 Lafayette St</v>
      </c>
      <c r="E16" s="116" t="str">
        <f aca="false">'Edison NY Sites'!E25</f>
        <v>http://terramgn.terragis.net/ol6/mgn_ny_map/?bookmark=n2d6m4vh</v>
      </c>
      <c r="F16" s="116" t="str">
        <f aca="false">'Edison NY Sites'!F25</f>
        <v>https://www.google.com/maps/@?api=1&amp;map_action=pano&amp;viewpoint=40.7272955,-73.993163</v>
      </c>
      <c r="G16" s="117" t="n">
        <f aca="false">'Edison NY Sites'!G25</f>
        <v>1</v>
      </c>
      <c r="H16" s="116" t="n">
        <f aca="false">'Edison NY Sites'!H25</f>
        <v>1005310017</v>
      </c>
      <c r="I16" s="118" t="n">
        <f aca="false">'Edison NY Sites'!I25</f>
        <v>9261</v>
      </c>
      <c r="J16" s="116" t="str">
        <f aca="false">IF('Edison NY Sites'!K25=0,"",'Edison NY Sites'!K25)</f>
        <v>M1-5B</v>
      </c>
      <c r="K16" s="119" t="str">
        <f aca="false">IF('Edison NY Sites'!L25=0,"",'Edison NY Sites'!L25)</f>
        <v/>
      </c>
      <c r="L16" s="119" t="str">
        <f aca="false">IF('Edison NY Sites'!M25=0,"",'Edison NY Sites'!M25)</f>
        <v/>
      </c>
      <c r="M16" s="116" t="n">
        <f aca="false">IF('Edison NY Sites'!N25=0,"",'Edison NY Sites'!N25)</f>
        <v>5</v>
      </c>
      <c r="N16" s="116" t="str">
        <f aca="false">IF('Edison NY Sites'!O25=0,"",'Edison NY Sites'!O25)</f>
        <v/>
      </c>
      <c r="O16" s="116" t="str">
        <f aca="false">IF('Edison NY Sites'!P25=0,"",'Edison NY Sites'!P25)</f>
        <v/>
      </c>
      <c r="P16" s="116" t="str">
        <f aca="false">IF('Edison NY Sites'!Q25=0,"",'Edison NY Sites'!Q25)</f>
        <v/>
      </c>
      <c r="Q16" s="116" t="str">
        <f aca="false">IF('Edison NY Sites'!R25=0,"",'Edison NY Sites'!R25)</f>
        <v/>
      </c>
      <c r="R16" s="116" t="n">
        <f aca="false">IF('Edison NY Sites'!S25=0,"",'Edison NY Sites'!S25)</f>
        <v>46305</v>
      </c>
      <c r="S16" s="118" t="n">
        <f aca="false">IF('Edison NY Sites'!T25=0,"",'Edison NY Sites'!T25)</f>
        <v>46305</v>
      </c>
      <c r="T16" s="116" t="str">
        <f aca="false">IF('Edison NY Sites'!U25=0,"",'Edison NY Sites'!U25)</f>
        <v/>
      </c>
      <c r="U16" s="116" t="str">
        <f aca="false">IF('Edison NY Sites'!V25=0,"",'Edison NY Sites'!V25)</f>
        <v>Corner</v>
      </c>
      <c r="V16" s="116" t="str">
        <f aca="false">IF('Edison NY Sites'!W25=0,"",'Edison NY Sites'!W25)</f>
        <v>Mixed Commerical and Residential</v>
      </c>
      <c r="W16" s="116" t="str">
        <f aca="false">IF('Edison NY Sites'!X25=0,"",'Edison NY Sites'!X25)</f>
        <v>Cooper Square</v>
      </c>
      <c r="X16" s="116" t="n">
        <f aca="false">IF('Edison NY Sites'!Y25=0,"",'Edison NY Sites'!Y25)</f>
        <v>28</v>
      </c>
      <c r="Y16" s="116" t="str">
        <f aca="false">IF('Edison NY Sites'!Z25=0,"",'Edison NY Sites'!Z25)</f>
        <v/>
      </c>
      <c r="Z16" s="116" t="n">
        <f aca="false">IF('Edison NY Sites'!AA25=0,"",'Edison NY Sites'!AA25)</f>
        <v>3200</v>
      </c>
      <c r="AA16" s="116" t="str">
        <f aca="false">IF('Edison NY Sites'!AB25=0,"",'Edison NY Sites'!AB25)</f>
        <v/>
      </c>
      <c r="AB16" s="116" t="n">
        <f aca="false">IF('Edison NY Sites'!AC25=0,"",'Edison NY Sites'!AC25)</f>
        <v>10</v>
      </c>
      <c r="AC16" s="116" t="str">
        <f aca="false">IF('Edison NY Sites'!AD25=0,"",'Edison NY Sites'!AD25)</f>
        <v/>
      </c>
      <c r="AD16" s="116" t="str">
        <f aca="false">IF('Edison NY Sites'!AE25=0,"",'Edison NY Sites'!AE25)</f>
        <v>Mechanical Void potential. </v>
      </c>
      <c r="AE16" s="116" t="str">
        <f aca="false">IF('Edison NY Sites'!AF25=0,"",'Edison NY Sites'!AF25)</f>
        <v>Small Lot, High FAR</v>
      </c>
      <c r="AF16" s="116" t="str">
        <f aca="false">IF('Edison NY Sites'!AG25=0,"",'Edison NY Sites'!AG25)</f>
        <v>Joint living/working quarters for artists allowed. Office, hotel, and most retail permitted.</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&amp;C&amp;12&amp;A</oddHeader>
    <oddFooter>&amp;C&amp;12Page &amp;P</oddFooter>
  </headerFooter>
</worksheet>
</file>

<file path=docProps/app.xml><?xml version="1.0" encoding="utf-8"?>
<Properties xmlns="http://schemas.openxmlformats.org/officeDocument/2006/extended-properties" xmlns:vt="http://schemas.openxmlformats.org/officeDocument/2006/docPropsVTypes">
  <Template/>
  <TotalTime>54</TotalTime>
  <Application>LibreOffice/6.4.4.2$Windows_X86_64 LibreOffice_project/3d775be2011f3886db32dfd395a6a6d1ca2630ff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2023-03-08T19:58:09Z</dcterms:created>
  <dc:creator>Susi Yu</dc:creator>
  <dc:description/>
  <dc:language>en-US</dc:language>
  <cp:lastModifiedBy/>
  <dcterms:modified xsi:type="dcterms:W3CDTF">2023-03-13T20:42:13Z</dcterms:modified>
  <cp:revision>10</cp:revision>
  <dc:subject/>
  <dc:title>Edison Parking Lots - Development Potential.xlsx  -  Group  -  Read-Only</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reated">
    <vt:filetime>2019-02-26T00:00:00Z</vt:filetime>
  </property>
  <property fmtid="{D5CDD505-2E9C-101B-9397-08002B2CF9AE}" pid="4" name="Creator">
    <vt:lpwstr>Excel</vt:lpwstr>
  </property>
  <property fmtid="{D5CDD505-2E9C-101B-9397-08002B2CF9AE}" pid="5" name="LastSaved">
    <vt:filetime>2023-03-08T00:00:00Z</vt:filetime>
  </property>
  <property fmtid="{D5CDD505-2E9C-101B-9397-08002B2CF9AE}" pid="6" name="Producer">
    <vt:lpwstr>macOS Version 10.14.3 (Build 18D109) Quartz PDFContext</vt:lpwstr>
  </property>
</Properties>
</file>